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МУЖ трек" sheetId="1" r:id="rId1"/>
    <sheet name="ЮНИОРЫ трек" sheetId="3" r:id="rId2"/>
    <sheet name="ЮНОШИ трек" sheetId="8" r:id="rId3"/>
    <sheet name="ЖЕН трек" sheetId="2" r:id="rId4"/>
    <sheet name="ЮНИОРКИ трек" sheetId="5" r:id="rId5"/>
    <sheet name="ДЕВУШКИ трек" sheetId="7" r:id="rId6"/>
  </sheets>
  <definedNames>
    <definedName name="_xlnm._FilterDatabase" localSheetId="5" hidden="1">'ДЕВУШКИ трек'!$E$23:$E$38</definedName>
    <definedName name="_xlnm._FilterDatabase" localSheetId="3" hidden="1">'ЖЕН трек'!$Z$2:$Z$27</definedName>
    <definedName name="_xlnm._FilterDatabase" localSheetId="0" hidden="1">'МУЖ трек'!$L$54:$L$135</definedName>
    <definedName name="_xlnm._FilterDatabase" localSheetId="4" hidden="1">'ЮНИОРКИ трек'!$E$20:$E$32</definedName>
    <definedName name="_xlnm._FilterDatabase" localSheetId="1" hidden="1">'ЮНИОРЫ трек'!$G$40:$G$87</definedName>
    <definedName name="_xlnm._FilterDatabase" localSheetId="2" hidden="1">'ЮНОШИ трек'!$P$2:$P$51</definedName>
    <definedName name="_xlnm.Print_Area" localSheetId="0">'МУЖ трек'!$A$1:$Z$135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7" l="1"/>
  <c r="E31" i="7"/>
  <c r="E26" i="7"/>
  <c r="E37" i="7"/>
  <c r="E29" i="7"/>
  <c r="E27" i="7"/>
  <c r="E38" i="7"/>
  <c r="E28" i="7"/>
  <c r="E30" i="7"/>
  <c r="E32" i="7"/>
  <c r="E33" i="7"/>
  <c r="E34" i="7"/>
  <c r="E35" i="7"/>
  <c r="E36" i="7"/>
  <c r="E24" i="7"/>
  <c r="J3" i="7"/>
  <c r="J12" i="7"/>
  <c r="J6" i="7"/>
  <c r="J10" i="7"/>
  <c r="J5" i="7"/>
  <c r="J8" i="7"/>
  <c r="J11" i="7"/>
  <c r="J18" i="7"/>
  <c r="J7" i="7"/>
  <c r="J15" i="7"/>
  <c r="J13" i="7"/>
  <c r="J19" i="7"/>
  <c r="J9" i="7"/>
  <c r="J20" i="7"/>
  <c r="J21" i="7"/>
  <c r="J14" i="7"/>
  <c r="J17" i="7"/>
  <c r="J16" i="7"/>
  <c r="J4" i="7"/>
  <c r="E26" i="5"/>
  <c r="E28" i="5"/>
  <c r="E29" i="5"/>
  <c r="E30" i="5"/>
  <c r="E27" i="5"/>
  <c r="E23" i="5"/>
  <c r="E22" i="5"/>
  <c r="E21" i="5"/>
  <c r="E25" i="5"/>
  <c r="E24" i="5"/>
  <c r="O4" i="5"/>
  <c r="O3" i="5"/>
  <c r="O12" i="5"/>
  <c r="O14" i="5"/>
  <c r="O15" i="5"/>
  <c r="O9" i="5"/>
  <c r="O8" i="5"/>
  <c r="O5" i="5"/>
  <c r="O7" i="5"/>
  <c r="O10" i="5"/>
  <c r="O11" i="5"/>
  <c r="O16" i="5"/>
  <c r="O13" i="5"/>
  <c r="O17" i="5"/>
  <c r="O6" i="5"/>
  <c r="L37" i="2"/>
  <c r="L31" i="2"/>
  <c r="L36" i="2"/>
  <c r="L32" i="2"/>
  <c r="L38" i="2"/>
  <c r="L43" i="2"/>
  <c r="L50" i="2"/>
  <c r="L39" i="2"/>
  <c r="L40" i="2"/>
  <c r="L51" i="2"/>
  <c r="L41" i="2"/>
  <c r="L42" i="2"/>
  <c r="L48" i="2"/>
  <c r="L49" i="2"/>
  <c r="L45" i="2"/>
  <c r="L46" i="2"/>
  <c r="L47" i="2"/>
  <c r="L53" i="2"/>
  <c r="L54" i="2"/>
  <c r="L55" i="2"/>
  <c r="L35" i="2"/>
  <c r="L33" i="2"/>
  <c r="L34" i="2"/>
  <c r="L30" i="2"/>
  <c r="Z8" i="2"/>
  <c r="Z4" i="2"/>
  <c r="Z5" i="2"/>
  <c r="Z12" i="2"/>
  <c r="Z9" i="2"/>
  <c r="Z6" i="2"/>
  <c r="Z10" i="2"/>
  <c r="Z17" i="2"/>
  <c r="Z19" i="2"/>
  <c r="Z14" i="2"/>
  <c r="Z16" i="2"/>
  <c r="Z7" i="2"/>
  <c r="Z11" i="2"/>
  <c r="Z13" i="2"/>
  <c r="Z15" i="2"/>
  <c r="Z23" i="2"/>
  <c r="Z18" i="2"/>
  <c r="Z20" i="2"/>
  <c r="Z22" i="2"/>
  <c r="Z21" i="2"/>
  <c r="Z27" i="2"/>
  <c r="Z24" i="2"/>
  <c r="Z26" i="2"/>
  <c r="Z25" i="2"/>
  <c r="Z3" i="2"/>
  <c r="G59" i="3"/>
  <c r="G60" i="3"/>
  <c r="G61" i="3"/>
  <c r="G64" i="3"/>
  <c r="G65" i="3"/>
  <c r="G49" i="3"/>
  <c r="G66" i="3"/>
  <c r="G67" i="3"/>
  <c r="G68" i="3"/>
  <c r="G82" i="3"/>
  <c r="G83" i="3"/>
  <c r="G84" i="3"/>
  <c r="G85" i="3"/>
  <c r="G73" i="3"/>
  <c r="G86" i="3"/>
  <c r="G70" i="3"/>
  <c r="G71" i="3"/>
  <c r="G87" i="3"/>
  <c r="G75" i="3"/>
  <c r="G76" i="3"/>
  <c r="G77" i="3"/>
  <c r="G62" i="3"/>
  <c r="G72" i="3"/>
  <c r="G74" i="3"/>
  <c r="G78" i="3"/>
  <c r="G79" i="3"/>
  <c r="G80" i="3"/>
  <c r="G81" i="3"/>
  <c r="G56" i="3"/>
  <c r="G58" i="3"/>
  <c r="G63" i="3"/>
  <c r="G55" i="3"/>
  <c r="G46" i="3"/>
  <c r="G57" i="3"/>
  <c r="G52" i="3"/>
  <c r="G53" i="3"/>
  <c r="G45" i="3"/>
  <c r="G50" i="3"/>
  <c r="G48" i="3"/>
  <c r="G54" i="3"/>
  <c r="G69" i="3"/>
  <c r="G43" i="3"/>
  <c r="G47" i="3"/>
  <c r="G44" i="3"/>
  <c r="G42" i="3"/>
  <c r="G51" i="3"/>
  <c r="G41" i="3"/>
  <c r="O5" i="3"/>
  <c r="O6" i="3"/>
  <c r="O7" i="3"/>
  <c r="O10" i="3"/>
  <c r="O11" i="3"/>
  <c r="O3" i="3"/>
  <c r="O22" i="3"/>
  <c r="O12" i="3"/>
  <c r="O8" i="3"/>
  <c r="O15" i="3"/>
  <c r="O9" i="3"/>
  <c r="O28" i="3"/>
  <c r="O23" i="3"/>
  <c r="O20" i="3"/>
  <c r="O24" i="3"/>
  <c r="O13" i="3"/>
  <c r="O17" i="3"/>
  <c r="O32" i="3"/>
  <c r="O14" i="3"/>
  <c r="O25" i="3"/>
  <c r="O26" i="3"/>
  <c r="O16" i="3"/>
  <c r="O19" i="3"/>
  <c r="O29" i="3"/>
  <c r="O18" i="3"/>
  <c r="O35" i="3"/>
  <c r="O27" i="3"/>
  <c r="O21" i="3"/>
  <c r="O30" i="3"/>
  <c r="O31" i="3"/>
  <c r="O36" i="3"/>
  <c r="O33" i="3"/>
  <c r="O34" i="3"/>
  <c r="O37" i="3"/>
  <c r="O38" i="3"/>
  <c r="O4" i="3"/>
  <c r="L124" i="1"/>
  <c r="L125" i="1"/>
  <c r="L126" i="1"/>
  <c r="L127" i="1"/>
  <c r="L132" i="1"/>
  <c r="L115" i="1"/>
  <c r="L134" i="1"/>
  <c r="L135" i="1"/>
  <c r="L121" i="1"/>
  <c r="L133" i="1"/>
  <c r="L101" i="1"/>
  <c r="L66" i="1"/>
  <c r="L116" i="1"/>
  <c r="L114" i="1"/>
  <c r="L117" i="1"/>
  <c r="L128" i="1"/>
  <c r="L129" i="1"/>
  <c r="L130" i="1"/>
  <c r="L131" i="1"/>
  <c r="L93" i="1"/>
  <c r="L86" i="1"/>
  <c r="L122" i="1"/>
  <c r="L85" i="1"/>
  <c r="L98" i="1"/>
  <c r="L83" i="1"/>
  <c r="L99" i="1"/>
  <c r="L102" i="1"/>
  <c r="L107" i="1"/>
  <c r="L90" i="1"/>
  <c r="L96" i="1"/>
  <c r="L88" i="1"/>
  <c r="L112" i="1"/>
  <c r="L100" i="1"/>
  <c r="L103" i="1"/>
  <c r="L87" i="1"/>
  <c r="L108" i="1"/>
  <c r="L97" i="1"/>
  <c r="L104" i="1"/>
  <c r="L105" i="1"/>
  <c r="L106" i="1"/>
  <c r="L109" i="1"/>
  <c r="L110" i="1"/>
  <c r="L111" i="1"/>
  <c r="L118" i="1"/>
  <c r="L119" i="1"/>
  <c r="L120" i="1"/>
  <c r="L113" i="1"/>
  <c r="L123" i="1"/>
  <c r="L74" i="1"/>
  <c r="L63" i="1"/>
  <c r="L65" i="1"/>
  <c r="L64" i="1"/>
  <c r="L89" i="1"/>
  <c r="L79" i="1"/>
  <c r="L81" i="1"/>
  <c r="L82" i="1"/>
  <c r="L78" i="1"/>
  <c r="L95" i="1"/>
  <c r="L72" i="1"/>
  <c r="L70" i="1"/>
  <c r="L80" i="1"/>
  <c r="L71" i="1"/>
  <c r="L84" i="1"/>
  <c r="L68" i="1"/>
  <c r="L67" i="1"/>
  <c r="L94" i="1"/>
  <c r="L76" i="1"/>
  <c r="L73" i="1"/>
  <c r="L91" i="1"/>
  <c r="L92" i="1"/>
  <c r="L61" i="1"/>
  <c r="L60" i="1"/>
  <c r="L57" i="1"/>
  <c r="L58" i="1"/>
  <c r="L77" i="1"/>
  <c r="L62" i="1"/>
  <c r="L69" i="1"/>
  <c r="L59" i="1"/>
  <c r="L75" i="1"/>
  <c r="L55" i="1"/>
  <c r="L56" i="1"/>
  <c r="P3" i="8"/>
  <c r="P4" i="8"/>
  <c r="Z5" i="1" l="1"/>
  <c r="Z3" i="1"/>
  <c r="Z16" i="1"/>
  <c r="Z10" i="1"/>
  <c r="Z8" i="1"/>
  <c r="Z23" i="1"/>
  <c r="Z11" i="1"/>
  <c r="Z25" i="1"/>
  <c r="Z13" i="1"/>
  <c r="Z18" i="1"/>
  <c r="Z30" i="1"/>
  <c r="Z37" i="1"/>
  <c r="Z27" i="1"/>
  <c r="Z31" i="1"/>
  <c r="Z24" i="1"/>
  <c r="Z7" i="1"/>
  <c r="Z9" i="1"/>
  <c r="Z19" i="1"/>
  <c r="Z12" i="1"/>
  <c r="Z17" i="1"/>
  <c r="Z14" i="1"/>
  <c r="Z35" i="1"/>
  <c r="Z20" i="1"/>
  <c r="Z21" i="1"/>
  <c r="Z28" i="1"/>
  <c r="Z15" i="1"/>
  <c r="Z22" i="1"/>
  <c r="Z32" i="1"/>
  <c r="Z6" i="1"/>
  <c r="Z26" i="1"/>
  <c r="Z47" i="1"/>
  <c r="Z50" i="1"/>
  <c r="Z39" i="1"/>
  <c r="Z33" i="1"/>
  <c r="Z29" i="1"/>
  <c r="Z48" i="1"/>
  <c r="Z38" i="1"/>
  <c r="Z34" i="1"/>
  <c r="Z36" i="1"/>
  <c r="Z40" i="1"/>
  <c r="Z52" i="1"/>
  <c r="Z42" i="1"/>
  <c r="Z43" i="1"/>
  <c r="Z49" i="1"/>
  <c r="Z44" i="1"/>
  <c r="Z41" i="1"/>
  <c r="Z51" i="1"/>
  <c r="Z45" i="1"/>
  <c r="Z46" i="1"/>
  <c r="Z4" i="1"/>
  <c r="F54" i="8"/>
  <c r="F63" i="8"/>
  <c r="F56" i="8"/>
  <c r="F61" i="8"/>
  <c r="F57" i="8"/>
  <c r="F62" i="8"/>
  <c r="F58" i="8"/>
  <c r="F68" i="8"/>
  <c r="F90" i="8"/>
  <c r="F59" i="8"/>
  <c r="F69" i="8"/>
  <c r="F60" i="8"/>
  <c r="F64" i="8"/>
  <c r="F65" i="8"/>
  <c r="F66" i="8"/>
  <c r="F75" i="8"/>
  <c r="F70" i="8"/>
  <c r="F71" i="8"/>
  <c r="F72" i="8"/>
  <c r="F73" i="8"/>
  <c r="F74" i="8"/>
  <c r="F76" i="8"/>
  <c r="F77" i="8"/>
  <c r="F78" i="8"/>
  <c r="F79" i="8"/>
  <c r="F80" i="8"/>
  <c r="F84" i="8"/>
  <c r="F85" i="8"/>
  <c r="F82" i="8"/>
  <c r="F97" i="8"/>
  <c r="F99" i="8"/>
  <c r="F67" i="8"/>
  <c r="F100" i="8"/>
  <c r="F101" i="8"/>
  <c r="F86" i="8"/>
  <c r="F102" i="8"/>
  <c r="F83" i="8"/>
  <c r="F107" i="8"/>
  <c r="F108" i="8"/>
  <c r="F91" i="8"/>
  <c r="F92" i="8"/>
  <c r="F93" i="8"/>
  <c r="F81" i="8"/>
  <c r="F87" i="8"/>
  <c r="F88" i="8"/>
  <c r="F89" i="8"/>
  <c r="F94" i="8"/>
  <c r="F95" i="8"/>
  <c r="F96" i="8"/>
  <c r="F98" i="8"/>
  <c r="F103" i="8"/>
  <c r="F104" i="8"/>
  <c r="F105" i="8"/>
  <c r="F106" i="8"/>
  <c r="F55" i="8"/>
  <c r="P9" i="8" l="1"/>
  <c r="P22" i="8"/>
  <c r="P19" i="8"/>
  <c r="P41" i="8"/>
  <c r="P15" i="8"/>
  <c r="P28" i="8"/>
  <c r="P8" i="8"/>
  <c r="P7" i="8"/>
  <c r="P6" i="8"/>
  <c r="P39" i="8"/>
  <c r="P34" i="8"/>
  <c r="P51" i="8"/>
  <c r="P11" i="8"/>
  <c r="P12" i="8"/>
  <c r="P48" i="8"/>
  <c r="P26" i="8"/>
  <c r="P32" i="8"/>
  <c r="P14" i="8"/>
  <c r="P42" i="8"/>
  <c r="P16" i="8"/>
  <c r="P24" i="8"/>
  <c r="P17" i="8"/>
  <c r="P5" i="8"/>
  <c r="P35" i="8"/>
  <c r="P20" i="8"/>
  <c r="P47" i="8"/>
  <c r="P13" i="8"/>
  <c r="P25" i="8"/>
  <c r="P50" i="8"/>
  <c r="P37" i="8"/>
  <c r="P38" i="8"/>
  <c r="P44" i="8"/>
  <c r="P43" i="8"/>
  <c r="P21" i="8"/>
  <c r="P40" i="8"/>
  <c r="P33" i="8"/>
  <c r="P29" i="8"/>
  <c r="P49" i="8"/>
  <c r="P18" i="8"/>
  <c r="P45" i="8"/>
  <c r="P31" i="8"/>
  <c r="P46" i="8"/>
  <c r="P30" i="8"/>
  <c r="P10" i="8"/>
  <c r="P36" i="8"/>
  <c r="P27" i="8"/>
  <c r="P23" i="8"/>
</calcChain>
</file>

<file path=xl/sharedStrings.xml><?xml version="1.0" encoding="utf-8"?>
<sst xmlns="http://schemas.openxmlformats.org/spreadsheetml/2006/main" count="627" uniqueCount="318">
  <si>
    <t>Ф.И.</t>
  </si>
  <si>
    <t>год рождения</t>
  </si>
  <si>
    <t>Халмуратов Мурад</t>
  </si>
  <si>
    <t>Кускова Янина</t>
  </si>
  <si>
    <t>Кускова Анна</t>
  </si>
  <si>
    <t>Мисюрина Маргарита</t>
  </si>
  <si>
    <t>Мирзарахимов Камрон</t>
  </si>
  <si>
    <t>Султанов Самандар</t>
  </si>
  <si>
    <t>Исматов Ботир</t>
  </si>
  <si>
    <t>Стенковой Никита</t>
  </si>
  <si>
    <t>Евдокимов Данил</t>
  </si>
  <si>
    <t>Забиров Дамир</t>
  </si>
  <si>
    <t xml:space="preserve">Суннатов Акром </t>
  </si>
  <si>
    <t>Каримова София</t>
  </si>
  <si>
    <t>Каххарова Мадина</t>
  </si>
  <si>
    <t>Ризаева Асал</t>
  </si>
  <si>
    <t>Бахтиёров Умид</t>
  </si>
  <si>
    <t>Эминов Эдем</t>
  </si>
  <si>
    <t>Гореликов Сергей</t>
  </si>
  <si>
    <t>Ахмадалиев Шукурилло</t>
  </si>
  <si>
    <t>Зарибов Давлатёр</t>
  </si>
  <si>
    <t>Шодиев Искандар</t>
  </si>
  <si>
    <t>Лобовиков Артем</t>
  </si>
  <si>
    <t>Веселый Марсель</t>
  </si>
  <si>
    <t>Элли Константин</t>
  </si>
  <si>
    <t>Никифоров Сергей</t>
  </si>
  <si>
    <t>Фоменко Антон</t>
  </si>
  <si>
    <t>Жаникулов Саманадр</t>
  </si>
  <si>
    <t>Джалалитдинов Руслан</t>
  </si>
  <si>
    <t>Пальчик Никита</t>
  </si>
  <si>
    <t>Абдужабборов Шохрух</t>
  </si>
  <si>
    <t>Шаймарданов Левон</t>
  </si>
  <si>
    <t>Шодиев Сиявуш</t>
  </si>
  <si>
    <t>Эргашев Санжар</t>
  </si>
  <si>
    <t>Бобошеров Фаррух</t>
  </si>
  <si>
    <t>Талызенков Артем</t>
  </si>
  <si>
    <t>Абдулхаев Нодирбек</t>
  </si>
  <si>
    <t>Отченко Данил</t>
  </si>
  <si>
    <t>Нематов Абдурахмон</t>
  </si>
  <si>
    <t>Бочаров Дмитрий</t>
  </si>
  <si>
    <t>Абдухакимов Тимур</t>
  </si>
  <si>
    <t>Туйчиев Абдулхамид</t>
  </si>
  <si>
    <t>Троман Владислав</t>
  </si>
  <si>
    <t>Абдурахманов Давиржон</t>
  </si>
  <si>
    <t>Жаникулов Самандар</t>
  </si>
  <si>
    <t>Боходиров Бегзод</t>
  </si>
  <si>
    <t>Абдуллаев Бегзод</t>
  </si>
  <si>
    <t>Салимов Мухаммаджон</t>
  </si>
  <si>
    <t>Эшанкулов Асадбек</t>
  </si>
  <si>
    <t>Федоров Даниил</t>
  </si>
  <si>
    <t>Каримов Махмуд</t>
  </si>
  <si>
    <t>Абдуллаева Шахноза</t>
  </si>
  <si>
    <t>Куликова Анна</t>
  </si>
  <si>
    <t>Козиева Нафосат</t>
  </si>
  <si>
    <t>Голотина Евгения</t>
  </si>
  <si>
    <t>Зайцева Елена</t>
  </si>
  <si>
    <t>Ожерельева Полина</t>
  </si>
  <si>
    <t>Сафонова Анастасия</t>
  </si>
  <si>
    <t>Ли Ксения</t>
  </si>
  <si>
    <t>Атажанова Динара</t>
  </si>
  <si>
    <t>Аулова Камола</t>
  </si>
  <si>
    <t>Давронова Мадина</t>
  </si>
  <si>
    <t>Элмуродова Мохинабону</t>
  </si>
  <si>
    <t>Гамм Валерия</t>
  </si>
  <si>
    <t>Абдуолимова Жасмина</t>
  </si>
  <si>
    <t>Ирматова Диана</t>
  </si>
  <si>
    <t>Захидова Сабина</t>
  </si>
  <si>
    <t>Хикматов Акбар</t>
  </si>
  <si>
    <t>Бахтиёров Рахматжон</t>
  </si>
  <si>
    <t>Мухтаров Сардор</t>
  </si>
  <si>
    <t>Сирко Дмитрий</t>
  </si>
  <si>
    <t>Безуглова Алла</t>
  </si>
  <si>
    <t>Мирзаев Авазбек</t>
  </si>
  <si>
    <t>Дилмуродов Илхом</t>
  </si>
  <si>
    <t>Бакбергенова Гулдона</t>
  </si>
  <si>
    <t>Исмаилова Рухшона</t>
  </si>
  <si>
    <t>Коробкина Ангелина</t>
  </si>
  <si>
    <t>Сарсенбаева Аделия</t>
  </si>
  <si>
    <t>Жамолдинов Алимардон</t>
  </si>
  <si>
    <t>Фомовский Алексей</t>
  </si>
  <si>
    <t>Исмаилова Самира</t>
  </si>
  <si>
    <t>Тохиров Диёр</t>
  </si>
  <si>
    <t>Юлдашева Севинч</t>
  </si>
  <si>
    <t>Бакиров Давронбек</t>
  </si>
  <si>
    <t>Фомовский Антон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</si>
  <si>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Ташкент</t>
    </r>
    <r>
      <rPr>
        <b/>
        <u/>
        <sz val="12"/>
        <color theme="1"/>
        <rFont val="Times New Roman"/>
        <family val="1"/>
        <charset val="204"/>
      </rPr>
      <t xml:space="preserve"> Скретч </t>
    </r>
    <r>
      <rPr>
        <sz val="12"/>
        <color theme="1"/>
        <rFont val="Times New Roman"/>
        <family val="1"/>
        <charset val="204"/>
      </rPr>
      <t>18.03.21 г.</t>
    </r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</si>
  <si>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Ташкент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КГ км </t>
    </r>
    <r>
      <rPr>
        <sz val="12"/>
        <color theme="1"/>
        <rFont val="Times New Roman"/>
        <family val="1"/>
        <charset val="204"/>
      </rPr>
      <t>19.03.21 г.</t>
    </r>
  </si>
  <si>
    <t>Бахтияров Умид</t>
  </si>
  <si>
    <t>Харламов Анатолий</t>
  </si>
  <si>
    <t>Валиев Абдулло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</si>
  <si>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Ташкент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ГГ    </t>
    </r>
    <r>
      <rPr>
        <sz val="12"/>
        <color theme="1"/>
        <rFont val="Times New Roman"/>
        <family val="1"/>
        <charset val="204"/>
      </rPr>
      <t>19.03.21 г.</t>
    </r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</si>
  <si>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Ташкент </t>
    </r>
    <r>
      <rPr>
        <b/>
        <sz val="12"/>
        <color theme="1"/>
        <rFont val="Times New Roman"/>
        <family val="1"/>
        <charset val="204"/>
      </rPr>
      <t>ОМНИУМ</t>
    </r>
    <r>
      <rPr>
        <sz val="12"/>
        <color theme="1"/>
        <rFont val="Times New Roman"/>
        <family val="1"/>
        <charset val="204"/>
      </rPr>
      <t xml:space="preserve"> 20.03.21 г.</t>
    </r>
  </si>
  <si>
    <t>5,5,60=70</t>
  </si>
  <si>
    <t>5,3,51=58</t>
  </si>
  <si>
    <t>3,1,1,42=47</t>
  </si>
  <si>
    <t>5, 1,36=42</t>
  </si>
  <si>
    <t>3,33=36</t>
  </si>
  <si>
    <t>1,30=31</t>
  </si>
  <si>
    <t>3,27=30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</si>
  <si>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Ташкент </t>
    </r>
    <r>
      <rPr>
        <b/>
        <sz val="12"/>
        <color theme="1"/>
        <rFont val="Times New Roman"/>
        <family val="1"/>
        <charset val="204"/>
      </rPr>
      <t>МЕДИСОН</t>
    </r>
    <r>
      <rPr>
        <sz val="12"/>
        <color theme="1"/>
        <rFont val="Times New Roman"/>
        <family val="1"/>
        <charset val="204"/>
      </rPr>
      <t xml:space="preserve"> 21.03.21 г.</t>
    </r>
  </si>
  <si>
    <t>Абдмажитов Мардон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</si>
  <si>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Ташкент</t>
    </r>
    <r>
      <rPr>
        <u/>
        <sz val="12"/>
        <color theme="1"/>
        <rFont val="Times New Roman"/>
        <family val="1"/>
        <charset val="204"/>
      </rPr>
      <t xml:space="preserve"> 3</t>
    </r>
    <r>
      <rPr>
        <b/>
        <u/>
        <sz val="12"/>
        <color theme="1"/>
        <rFont val="Times New Roman"/>
        <family val="1"/>
        <charset val="204"/>
      </rPr>
      <t xml:space="preserve"> км </t>
    </r>
    <r>
      <rPr>
        <sz val="12"/>
        <color theme="1"/>
        <rFont val="Times New Roman"/>
        <family val="1"/>
        <charset val="204"/>
      </rPr>
      <t>18.03.21 г.</t>
    </r>
  </si>
  <si>
    <t>Кнебелева Екатерина</t>
  </si>
  <si>
    <t>Адельшинова Диана</t>
  </si>
  <si>
    <t>Березина ирина</t>
  </si>
  <si>
    <t>Пулатова Сабрина</t>
  </si>
  <si>
    <t>5,5,5,60=75</t>
  </si>
  <si>
    <t>3,3,3,51=60</t>
  </si>
  <si>
    <t>1,42=43</t>
  </si>
  <si>
    <t>1,1,3,36=41</t>
  </si>
  <si>
    <t>1,24=25</t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</si>
  <si>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ГГ на выбывание </t>
    </r>
    <r>
      <rPr>
        <b/>
        <sz val="12"/>
        <color theme="1"/>
        <rFont val="Times New Roman"/>
        <family val="1"/>
        <charset val="204"/>
      </rPr>
      <t xml:space="preserve">    17</t>
    </r>
    <r>
      <rPr>
        <sz val="12"/>
        <color theme="1"/>
        <rFont val="Times New Roman"/>
        <family val="1"/>
        <charset val="204"/>
      </rPr>
      <t>.05.21</t>
    </r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</si>
  <si>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СКРЕТЧ </t>
    </r>
    <r>
      <rPr>
        <b/>
        <sz val="12"/>
        <color theme="1"/>
        <rFont val="Times New Roman"/>
        <family val="1"/>
        <charset val="204"/>
      </rPr>
      <t xml:space="preserve">    17</t>
    </r>
    <r>
      <rPr>
        <sz val="12"/>
        <color theme="1"/>
        <rFont val="Times New Roman"/>
        <family val="1"/>
        <charset val="204"/>
      </rPr>
      <t>.05.21</t>
    </r>
  </si>
  <si>
    <t>Абдурахманов Давир</t>
  </si>
  <si>
    <t>Мишинова Яна</t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</si>
  <si>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ГГ 17</t>
    </r>
    <r>
      <rPr>
        <sz val="12"/>
        <color theme="1"/>
        <rFont val="Times New Roman"/>
        <family val="1"/>
        <charset val="204"/>
      </rPr>
      <t>.05.21</t>
    </r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</si>
  <si>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Наманган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Г 500 м </t>
    </r>
    <r>
      <rPr>
        <sz val="12"/>
        <color theme="1"/>
        <rFont val="Times New Roman"/>
        <family val="1"/>
        <charset val="204"/>
      </rPr>
      <t>19.05.21 г.</t>
    </r>
  </si>
  <si>
    <t>Абдусаматова Мафтуна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</si>
  <si>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Наманган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ИГ    </t>
    </r>
    <r>
      <rPr>
        <sz val="12"/>
        <color theme="1"/>
        <rFont val="Times New Roman"/>
        <family val="1"/>
        <charset val="204"/>
      </rPr>
      <t>2 км 20.05.21 г.</t>
    </r>
  </si>
  <si>
    <t>Оспанов Руслан</t>
  </si>
  <si>
    <t>Камолов Авазбек</t>
  </si>
  <si>
    <t>Омонбоев Адхамжон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</si>
  <si>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Наманган </t>
    </r>
    <r>
      <rPr>
        <b/>
        <u/>
        <sz val="12"/>
        <color theme="1"/>
        <rFont val="Times New Roman"/>
        <family val="1"/>
        <charset val="204"/>
      </rPr>
      <t>СПРИНТ</t>
    </r>
    <r>
      <rPr>
        <sz val="12"/>
        <color theme="1"/>
        <rFont val="Times New Roman"/>
        <family val="1"/>
        <charset val="204"/>
      </rPr>
      <t xml:space="preserve"> 20.05.21 г.</t>
    </r>
  </si>
  <si>
    <t>Бахритдинов Комолиддин</t>
  </si>
  <si>
    <t>Толибонов Акобр</t>
  </si>
  <si>
    <t>Умаров Илёсбек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</si>
  <si>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Наманган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КС    </t>
    </r>
    <r>
      <rPr>
        <sz val="12"/>
        <color theme="1"/>
        <rFont val="Times New Roman"/>
        <family val="1"/>
        <charset val="204"/>
      </rPr>
      <t>3 круга 21.05.21 г.</t>
    </r>
  </si>
  <si>
    <t>Куанишбаев Алпамис</t>
  </si>
  <si>
    <t>Камилов Сирожиддин</t>
  </si>
  <si>
    <t>Абдикадиров Журабек</t>
  </si>
  <si>
    <t>Омонбаев Атхамжон</t>
  </si>
  <si>
    <t>Кодиров Камбарали</t>
  </si>
  <si>
    <t>Жумабаев Бехруз</t>
  </si>
  <si>
    <t>Соатов Сарварбек</t>
  </si>
  <si>
    <t>Юлдашов Камрон</t>
  </si>
  <si>
    <t>Сайфиев Самариддин</t>
  </si>
  <si>
    <t>Мингазитдинов Максим</t>
  </si>
  <si>
    <t>Белевич Александр</t>
  </si>
  <si>
    <t>Нурматов Азизбек</t>
  </si>
  <si>
    <t>Рахмонкулов Зухреддин</t>
  </si>
  <si>
    <t>Тошбаев Амир</t>
  </si>
  <si>
    <t>Исмаилов Кайрат</t>
  </si>
  <si>
    <t>Мирзалиев Шахзод</t>
  </si>
  <si>
    <t>Искандаров Юрий</t>
  </si>
  <si>
    <t>Боранбаев Майрамбек</t>
  </si>
  <si>
    <t>Калбаев Атабек</t>
  </si>
  <si>
    <t>Туелтаев Диляр</t>
  </si>
  <si>
    <t>Абдурахимов Огабек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</si>
  <si>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Наманган </t>
    </r>
    <r>
      <rPr>
        <b/>
        <u/>
        <sz val="12"/>
        <color theme="1"/>
        <rFont val="Times New Roman"/>
        <family val="1"/>
        <charset val="204"/>
      </rPr>
      <t>СКРЕТЧ</t>
    </r>
    <r>
      <rPr>
        <sz val="12"/>
        <color theme="1"/>
        <rFont val="Times New Roman"/>
        <family val="1"/>
        <charset val="204"/>
      </rPr>
      <t xml:space="preserve"> 15 кр. 21.05.21 г.</t>
    </r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</si>
  <si>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Наманган </t>
    </r>
    <r>
      <rPr>
        <b/>
        <u/>
        <sz val="12"/>
        <color theme="1"/>
        <rFont val="Times New Roman"/>
        <family val="1"/>
        <charset val="204"/>
      </rPr>
      <t>СКРЕТЧ</t>
    </r>
    <r>
      <rPr>
        <sz val="12"/>
        <color theme="1"/>
        <rFont val="Times New Roman"/>
        <family val="1"/>
        <charset val="204"/>
      </rPr>
      <t xml:space="preserve"> 21 кр. 21.05.21 г.</t>
    </r>
  </si>
  <si>
    <t>Бахриддинов Комолиддин</t>
  </si>
  <si>
    <t>Рахмонкулов Зухриддин</t>
  </si>
  <si>
    <t>Куанышбаев Алпамис</t>
  </si>
  <si>
    <t>Нурмаматов Азизбек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</si>
  <si>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Наманган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КГ </t>
    </r>
    <r>
      <rPr>
        <sz val="12"/>
        <color theme="1"/>
        <rFont val="Times New Roman"/>
        <family val="1"/>
        <charset val="204"/>
      </rPr>
      <t>3 км 22.05.21 г.</t>
    </r>
  </si>
  <si>
    <t>Мишинов Никита</t>
  </si>
  <si>
    <t>Давронов Адхамбек</t>
  </si>
  <si>
    <t>Сарибаев Султанбек</t>
  </si>
  <si>
    <t>Холматов Жахонгир</t>
  </si>
  <si>
    <t>Мавлонбердиев Мустафо</t>
  </si>
  <si>
    <t>Умиров Самандар</t>
  </si>
  <si>
    <t>Ибрагимов Отабек</t>
  </si>
  <si>
    <t>Абралов Мурод</t>
  </si>
  <si>
    <t>Рахматов Жавлон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</si>
  <si>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Наманган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КС </t>
    </r>
    <r>
      <rPr>
        <sz val="12"/>
        <color theme="1"/>
        <rFont val="Times New Roman"/>
        <family val="1"/>
        <charset val="204"/>
      </rPr>
      <t>3 круга 22.05.21 г.</t>
    </r>
  </si>
  <si>
    <t>Дваронова Мадина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</si>
  <si>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Наманган </t>
    </r>
    <r>
      <rPr>
        <b/>
        <u/>
        <sz val="12"/>
        <color theme="1"/>
        <rFont val="Times New Roman"/>
        <family val="1"/>
        <charset val="204"/>
      </rPr>
      <t>ГГ</t>
    </r>
    <r>
      <rPr>
        <sz val="12"/>
        <color theme="1"/>
        <rFont val="Times New Roman"/>
        <family val="1"/>
        <charset val="204"/>
      </rPr>
      <t xml:space="preserve"> 48 кр. 23.05.21 г.</t>
    </r>
  </si>
  <si>
    <t>Сотволдиев Зокир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</si>
  <si>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Наманган </t>
    </r>
    <r>
      <rPr>
        <b/>
        <u/>
        <sz val="12"/>
        <color theme="1"/>
        <rFont val="Times New Roman"/>
        <family val="1"/>
        <charset val="204"/>
      </rPr>
      <t>ГГ</t>
    </r>
    <r>
      <rPr>
        <sz val="12"/>
        <color theme="1"/>
        <rFont val="Times New Roman"/>
        <family val="1"/>
        <charset val="204"/>
      </rPr>
      <t xml:space="preserve"> 30 кр. 23.05.21 г.</t>
    </r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</si>
  <si>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Ташкент</t>
    </r>
    <r>
      <rPr>
        <u/>
        <sz val="12"/>
        <color theme="1"/>
        <rFont val="Times New Roman"/>
        <family val="1"/>
        <charset val="204"/>
      </rPr>
      <t xml:space="preserve"> 3</t>
    </r>
    <r>
      <rPr>
        <b/>
        <u/>
        <sz val="12"/>
        <color theme="1"/>
        <rFont val="Times New Roman"/>
        <family val="1"/>
        <charset val="204"/>
      </rPr>
      <t xml:space="preserve"> км 06</t>
    </r>
    <r>
      <rPr>
        <sz val="12"/>
        <color theme="1"/>
        <rFont val="Times New Roman"/>
        <family val="1"/>
        <charset val="204"/>
      </rPr>
      <t>.10.21 г.</t>
    </r>
  </si>
  <si>
    <t>Абдурахмонов Давиржон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</si>
  <si>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Ташкент</t>
    </r>
    <r>
      <rPr>
        <u/>
        <sz val="12"/>
        <color theme="1"/>
        <rFont val="Times New Roman"/>
        <family val="1"/>
        <charset val="204"/>
      </rPr>
      <t xml:space="preserve"> 2</t>
    </r>
    <r>
      <rPr>
        <b/>
        <u/>
        <sz val="12"/>
        <color theme="1"/>
        <rFont val="Times New Roman"/>
        <family val="1"/>
        <charset val="204"/>
      </rPr>
      <t xml:space="preserve"> км 06</t>
    </r>
    <r>
      <rPr>
        <sz val="12"/>
        <color theme="1"/>
        <rFont val="Times New Roman"/>
        <family val="1"/>
        <charset val="204"/>
      </rPr>
      <t>.10.21 г.</t>
    </r>
  </si>
  <si>
    <t>Киселева Валерия</t>
  </si>
  <si>
    <t>Халилова Фарангиз</t>
  </si>
  <si>
    <t>Бахриддинов Умрбек</t>
  </si>
  <si>
    <t>Бахтиеров Рахматжон</t>
  </si>
  <si>
    <t>Умаров Илёс</t>
  </si>
  <si>
    <t>Савчук Евгений</t>
  </si>
  <si>
    <t>Бахриддинов Сайдулло</t>
  </si>
  <si>
    <t>Султанов Мирсаидхон</t>
  </si>
  <si>
    <t>Жумабоев Бехруз</t>
  </si>
  <si>
    <t>Куанышбаев Алпамыс</t>
  </si>
  <si>
    <t>Юнусбаев Камил</t>
  </si>
  <si>
    <t>Сатторов Исмагил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</si>
  <si>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Ташкент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КС 3 </t>
    </r>
    <r>
      <rPr>
        <sz val="12"/>
        <color theme="1"/>
        <rFont val="Times New Roman"/>
        <family val="1"/>
        <charset val="204"/>
      </rPr>
      <t>круга 06.10.21 г.</t>
    </r>
  </si>
  <si>
    <t>Абдуллаева Султание</t>
  </si>
  <si>
    <t>Мамаджанова Малика</t>
  </si>
  <si>
    <t>Бикмаева Самира</t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</si>
  <si>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ИГ 3 км. 06</t>
    </r>
    <r>
      <rPr>
        <sz val="12"/>
        <color theme="1"/>
        <rFont val="Times New Roman"/>
        <family val="1"/>
        <charset val="204"/>
      </rPr>
      <t>.10.21</t>
    </r>
  </si>
  <si>
    <t>Бекиров Давронбек</t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</si>
  <si>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СКРЕТЧ 06</t>
    </r>
    <r>
      <rPr>
        <sz val="12"/>
        <color theme="1"/>
        <rFont val="Times New Roman"/>
        <family val="1"/>
        <charset val="204"/>
      </rPr>
      <t>.10.21</t>
    </r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</si>
  <si>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ГГ 48 кр </t>
    </r>
    <r>
      <rPr>
        <sz val="12"/>
        <color theme="1"/>
        <rFont val="Times New Roman"/>
        <family val="1"/>
        <charset val="204"/>
      </rPr>
      <t>06.10.21</t>
    </r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</si>
  <si>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Ташкент </t>
    </r>
    <r>
      <rPr>
        <b/>
        <sz val="12"/>
        <color theme="1"/>
        <rFont val="Times New Roman"/>
        <family val="1"/>
        <charset val="204"/>
      </rPr>
      <t>КС</t>
    </r>
    <r>
      <rPr>
        <sz val="12"/>
        <color theme="1"/>
        <rFont val="Times New Roman"/>
        <family val="1"/>
        <charset val="204"/>
      </rPr>
      <t xml:space="preserve"> 3 круга 06.10.21 г.</t>
    </r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</si>
  <si>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Ташкент </t>
    </r>
    <r>
      <rPr>
        <b/>
        <sz val="12"/>
        <color theme="1"/>
        <rFont val="Times New Roman"/>
        <family val="1"/>
        <charset val="204"/>
      </rPr>
      <t>КГ</t>
    </r>
    <r>
      <rPr>
        <sz val="12"/>
        <color theme="1"/>
        <rFont val="Times New Roman"/>
        <family val="1"/>
        <charset val="204"/>
      </rPr>
      <t xml:space="preserve"> 4 км. 07.10.21 г.</t>
    </r>
  </si>
  <si>
    <t>Абдуллаев Бехруз</t>
  </si>
  <si>
    <t>Абдурахмонов Убайдуллох</t>
  </si>
  <si>
    <t>Уктамов Баходир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</si>
  <si>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Ташкент</t>
    </r>
    <r>
      <rPr>
        <b/>
        <sz val="12"/>
        <color theme="1"/>
        <rFont val="Times New Roman"/>
        <family val="1"/>
        <charset val="204"/>
      </rPr>
      <t xml:space="preserve"> ГГ</t>
    </r>
    <r>
      <rPr>
        <sz val="12"/>
        <color theme="1"/>
        <rFont val="Times New Roman"/>
        <family val="1"/>
        <charset val="204"/>
      </rPr>
      <t xml:space="preserve"> 60 кругов 07.10.21 г.</t>
    </r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</si>
  <si>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Ташкент</t>
    </r>
    <r>
      <rPr>
        <b/>
        <sz val="12"/>
        <color theme="1"/>
        <rFont val="Times New Roman"/>
        <family val="1"/>
        <charset val="204"/>
      </rPr>
      <t xml:space="preserve"> ГГ</t>
    </r>
    <r>
      <rPr>
        <sz val="12"/>
        <color theme="1"/>
        <rFont val="Times New Roman"/>
        <family val="1"/>
        <charset val="204"/>
      </rPr>
      <t xml:space="preserve"> 48 кругов 07.10.21 г.</t>
    </r>
  </si>
  <si>
    <t>Зхидова Сабина</t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</si>
  <si>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КГ  4 км </t>
    </r>
    <r>
      <rPr>
        <sz val="12"/>
        <color theme="1"/>
        <rFont val="Times New Roman"/>
        <family val="1"/>
        <charset val="204"/>
      </rPr>
      <t>07.10.21</t>
    </r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</si>
  <si>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ГГ на ВЫБЫАНИЕ </t>
    </r>
    <r>
      <rPr>
        <sz val="12"/>
        <color theme="1"/>
        <rFont val="Times New Roman"/>
        <family val="1"/>
        <charset val="204"/>
      </rPr>
      <t>07.10.21</t>
    </r>
  </si>
  <si>
    <t>Мамутов Артем</t>
  </si>
  <si>
    <t>Рузиев Ислом</t>
  </si>
  <si>
    <t>Седак Любовь</t>
  </si>
  <si>
    <r>
      <rPr>
        <b/>
        <sz val="12"/>
        <color theme="1"/>
        <rFont val="Times New Roman"/>
        <family val="1"/>
        <charset val="204"/>
      </rPr>
      <t>РС</t>
    </r>
    <r>
      <rPr>
        <sz val="12"/>
        <color theme="1"/>
        <rFont val="Times New Roman"/>
        <family val="1"/>
        <charset val="204"/>
      </rPr>
      <t xml:space="preserve"> Ташкент </t>
    </r>
    <r>
      <rPr>
        <b/>
        <sz val="12"/>
        <color theme="1"/>
        <rFont val="Times New Roman"/>
        <family val="1"/>
        <charset val="204"/>
      </rPr>
      <t>ОМНИУМ</t>
    </r>
    <r>
      <rPr>
        <sz val="12"/>
        <color theme="1"/>
        <rFont val="Times New Roman"/>
        <family val="1"/>
        <charset val="204"/>
      </rPr>
      <t xml:space="preserve"> 08.10.21 г.</t>
    </r>
  </si>
  <si>
    <r>
      <rPr>
        <b/>
        <sz val="12"/>
        <color theme="1"/>
        <rFont val="Times New Roman"/>
        <family val="1"/>
        <charset val="204"/>
      </rPr>
      <t xml:space="preserve">ЧУ </t>
    </r>
    <r>
      <rPr>
        <sz val="12"/>
        <color theme="1"/>
        <rFont val="Times New Roman"/>
        <family val="1"/>
        <charset val="204"/>
      </rPr>
      <t xml:space="preserve">Ташкент </t>
    </r>
    <r>
      <rPr>
        <b/>
        <sz val="12"/>
        <color theme="1"/>
        <rFont val="Times New Roman"/>
        <family val="1"/>
        <charset val="204"/>
      </rPr>
      <t>ОМНИУМ</t>
    </r>
    <r>
      <rPr>
        <sz val="12"/>
        <color theme="1"/>
        <rFont val="Times New Roman"/>
        <family val="1"/>
        <charset val="204"/>
      </rPr>
      <t xml:space="preserve"> 08.10.21 г.</t>
    </r>
  </si>
  <si>
    <t>5,3,5,60=73</t>
  </si>
  <si>
    <t>5,1,3,51=60</t>
  </si>
  <si>
    <t>1,1,42=44</t>
  </si>
  <si>
    <t>1, 33=34</t>
  </si>
  <si>
    <t>3,3,30=36</t>
  </si>
  <si>
    <t>5,5,3,5,20=38</t>
  </si>
  <si>
    <t>3,5,17=25</t>
  </si>
  <si>
    <t>1,1=2</t>
  </si>
  <si>
    <t>3,1=4</t>
  </si>
  <si>
    <t>5,5,5,5,60=80</t>
  </si>
  <si>
    <t>3,1,3,51=58</t>
  </si>
  <si>
    <t>1,3,1,42=47</t>
  </si>
  <si>
    <t>1,36=37</t>
  </si>
  <si>
    <r>
      <rPr>
        <b/>
        <sz val="12"/>
        <color theme="1"/>
        <rFont val="Times New Roman"/>
        <family val="1"/>
        <charset val="204"/>
      </rPr>
      <t xml:space="preserve">ЧУ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СКРЕТЧ </t>
    </r>
    <r>
      <rPr>
        <b/>
        <sz val="12"/>
        <color theme="1"/>
        <rFont val="Times New Roman"/>
        <family val="1"/>
        <charset val="204"/>
      </rPr>
      <t xml:space="preserve">    </t>
    </r>
    <r>
      <rPr>
        <sz val="12"/>
        <color theme="1"/>
        <rFont val="Times New Roman"/>
        <family val="1"/>
        <charset val="204"/>
      </rPr>
      <t>09.10.21</t>
    </r>
  </si>
  <si>
    <r>
      <rPr>
        <b/>
        <sz val="12"/>
        <color theme="1"/>
        <rFont val="Times New Roman"/>
        <family val="1"/>
        <charset val="204"/>
      </rPr>
      <t xml:space="preserve">ЧУ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ГГ на выбывание    </t>
    </r>
    <r>
      <rPr>
        <sz val="12"/>
        <color theme="1"/>
        <rFont val="Times New Roman"/>
        <family val="1"/>
        <charset val="204"/>
      </rPr>
      <t>09.10.21</t>
    </r>
  </si>
  <si>
    <r>
      <rPr>
        <b/>
        <sz val="12"/>
        <color theme="1"/>
        <rFont val="Times New Roman"/>
        <family val="1"/>
        <charset val="204"/>
      </rPr>
      <t xml:space="preserve">ЧУ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ГИТ 500 м.    </t>
    </r>
    <r>
      <rPr>
        <sz val="12"/>
        <color theme="1"/>
        <rFont val="Times New Roman"/>
        <family val="1"/>
        <charset val="204"/>
      </rPr>
      <t>09.10.21</t>
    </r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</si>
  <si>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ГГ на ВЫБЫАНИЕ </t>
    </r>
    <r>
      <rPr>
        <sz val="12"/>
        <color theme="1"/>
        <rFont val="Times New Roman"/>
        <family val="1"/>
        <charset val="204"/>
      </rPr>
      <t>09.10.21</t>
    </r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</si>
  <si>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Ташкент </t>
    </r>
    <r>
      <rPr>
        <b/>
        <sz val="12"/>
        <color theme="1"/>
        <rFont val="Times New Roman"/>
        <family val="1"/>
        <charset val="204"/>
      </rPr>
      <t>МЕДИСОН</t>
    </r>
    <r>
      <rPr>
        <sz val="12"/>
        <color theme="1"/>
        <rFont val="Times New Roman"/>
        <family val="1"/>
        <charset val="204"/>
      </rPr>
      <t xml:space="preserve"> 10.10.21 г.</t>
    </r>
  </si>
  <si>
    <r>
      <rPr>
        <b/>
        <sz val="12"/>
        <color theme="1"/>
        <rFont val="Times New Roman"/>
        <family val="1"/>
        <charset val="204"/>
      </rPr>
      <t>РС</t>
    </r>
    <r>
      <rPr>
        <sz val="12"/>
        <color theme="1"/>
        <rFont val="Times New Roman"/>
        <family val="1"/>
        <charset val="204"/>
      </rPr>
      <t xml:space="preserve"> Ташкент </t>
    </r>
    <r>
      <rPr>
        <b/>
        <sz val="12"/>
        <color theme="1"/>
        <rFont val="Times New Roman"/>
        <family val="1"/>
        <charset val="204"/>
      </rPr>
      <t>МЕДИСОН</t>
    </r>
    <r>
      <rPr>
        <sz val="12"/>
        <color theme="1"/>
        <rFont val="Times New Roman"/>
        <family val="1"/>
        <charset val="204"/>
      </rPr>
      <t xml:space="preserve"> 10.10.21 г.</t>
    </r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</si>
  <si>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ГГ  </t>
    </r>
    <r>
      <rPr>
        <sz val="12"/>
        <color theme="1"/>
        <rFont val="Times New Roman"/>
        <family val="1"/>
        <charset val="204"/>
      </rPr>
      <t>20.10.21</t>
    </r>
  </si>
  <si>
    <t>Дмитриенко Евгений</t>
  </si>
  <si>
    <t>Тохиров Диер</t>
  </si>
  <si>
    <t>Ожеоельева Полина</t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</si>
  <si>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ГГ на ВЫБЫАНИЕ </t>
    </r>
    <r>
      <rPr>
        <sz val="12"/>
        <color theme="1"/>
        <rFont val="Times New Roman"/>
        <family val="1"/>
        <charset val="204"/>
      </rPr>
      <t>21.10.21</t>
    </r>
  </si>
  <si>
    <t>Ким Денис</t>
  </si>
  <si>
    <t>Жарков Влад</t>
  </si>
  <si>
    <t>Юсупова Мафтуна</t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</si>
  <si>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ГГ  </t>
    </r>
    <r>
      <rPr>
        <sz val="12"/>
        <color theme="1"/>
        <rFont val="Times New Roman"/>
        <family val="1"/>
        <charset val="204"/>
      </rPr>
      <t>21.10.21</t>
    </r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</si>
  <si>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СКРЕТЧ </t>
    </r>
    <r>
      <rPr>
        <sz val="12"/>
        <color theme="1"/>
        <rFont val="Times New Roman"/>
        <family val="1"/>
        <charset val="204"/>
      </rPr>
      <t>22.10.21</t>
    </r>
  </si>
  <si>
    <t>Шипулин Никита</t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</si>
  <si>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ГГ  </t>
    </r>
    <r>
      <rPr>
        <sz val="12"/>
        <color theme="1"/>
        <rFont val="Times New Roman"/>
        <family val="1"/>
        <charset val="204"/>
      </rPr>
      <t>22.10.21</t>
    </r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</si>
  <si>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ГГ ТЕМПО  </t>
    </r>
    <r>
      <rPr>
        <sz val="12"/>
        <color theme="1"/>
        <rFont val="Times New Roman"/>
        <family val="1"/>
        <charset val="204"/>
      </rPr>
      <t>23.10.21</t>
    </r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</si>
  <si>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ГГ  </t>
    </r>
    <r>
      <rPr>
        <sz val="12"/>
        <color theme="1"/>
        <rFont val="Times New Roman"/>
        <family val="1"/>
        <charset val="204"/>
      </rPr>
      <t>23.10.21</t>
    </r>
  </si>
  <si>
    <r>
      <rPr>
        <b/>
        <sz val="12"/>
        <color theme="1"/>
        <rFont val="Times New Roman"/>
        <family val="1"/>
        <charset val="204"/>
      </rPr>
      <t xml:space="preserve">КУ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ИГ 3 км.  </t>
    </r>
    <r>
      <rPr>
        <sz val="12"/>
        <color theme="1"/>
        <rFont val="Times New Roman"/>
        <family val="1"/>
        <charset val="204"/>
      </rPr>
      <t>30.10.21</t>
    </r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</si>
  <si>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ИГ 3 км.  </t>
    </r>
    <r>
      <rPr>
        <sz val="12"/>
        <color theme="1"/>
        <rFont val="Times New Roman"/>
        <family val="1"/>
        <charset val="204"/>
      </rPr>
      <t>30.10.21</t>
    </r>
  </si>
  <si>
    <t>Толибжонов Акобр</t>
  </si>
  <si>
    <t>Маматов Баркамол</t>
  </si>
  <si>
    <r>
      <rPr>
        <b/>
        <sz val="12"/>
        <color theme="1"/>
        <rFont val="Times New Roman"/>
        <family val="1"/>
        <charset val="204"/>
      </rPr>
      <t>ЧУ</t>
    </r>
    <r>
      <rPr>
        <sz val="12"/>
        <color theme="1"/>
        <rFont val="Times New Roman"/>
        <family val="1"/>
        <charset val="204"/>
      </rPr>
      <t xml:space="preserve"> Ташкент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КГ 4 км </t>
    </r>
    <r>
      <rPr>
        <sz val="12"/>
        <color theme="1"/>
        <rFont val="Times New Roman"/>
        <family val="1"/>
        <charset val="204"/>
      </rPr>
      <t>19.03.21 г.</t>
    </r>
  </si>
  <si>
    <r>
      <rPr>
        <b/>
        <sz val="12"/>
        <color theme="1"/>
        <rFont val="Times New Roman"/>
        <family val="1"/>
        <charset val="204"/>
      </rPr>
      <t>КУ</t>
    </r>
    <r>
      <rPr>
        <sz val="12"/>
        <color theme="1"/>
        <rFont val="Times New Roman"/>
        <family val="1"/>
        <charset val="204"/>
      </rPr>
      <t xml:space="preserve"> Ташкент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КС  3 круга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30.10.21 г.</t>
    </r>
  </si>
  <si>
    <t>Исчанов Равшан</t>
  </si>
  <si>
    <t>Минбаев Рустам</t>
  </si>
  <si>
    <t>Арысланбаев Муратбек</t>
  </si>
  <si>
    <t>Каримов Бегис</t>
  </si>
  <si>
    <t>Оринбаев Зафар</t>
  </si>
  <si>
    <t>Нурдинов Акбар</t>
  </si>
  <si>
    <t>Мамуржонов Отабек</t>
  </si>
  <si>
    <t>Абдурахмонов Убайдуллохон</t>
  </si>
  <si>
    <t>Шоакмалов Шоислом</t>
  </si>
  <si>
    <t xml:space="preserve">Иратов Данил </t>
  </si>
  <si>
    <t>Арсланов Вагит</t>
  </si>
  <si>
    <t>Соколов Марат</t>
  </si>
  <si>
    <t>Тен Дмитрий</t>
  </si>
  <si>
    <t>Омонуллаев Камрон</t>
  </si>
  <si>
    <t>Кахрамонов Дониер</t>
  </si>
  <si>
    <t>Акманова Дурдона</t>
  </si>
  <si>
    <t>Бартенева Надежда</t>
  </si>
  <si>
    <r>
      <rPr>
        <b/>
        <sz val="12"/>
        <color theme="1"/>
        <rFont val="Times New Roman"/>
        <family val="1"/>
        <charset val="204"/>
      </rPr>
      <t xml:space="preserve">КУ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СКРЕТЧ 30</t>
    </r>
    <r>
      <rPr>
        <sz val="12"/>
        <color theme="1"/>
        <rFont val="Times New Roman"/>
        <family val="1"/>
        <charset val="204"/>
      </rPr>
      <t>.10.21</t>
    </r>
  </si>
  <si>
    <r>
      <rPr>
        <b/>
        <sz val="12"/>
        <color theme="1"/>
        <rFont val="Times New Roman"/>
        <family val="1"/>
        <charset val="204"/>
      </rPr>
      <t>КУ</t>
    </r>
    <r>
      <rPr>
        <sz val="12"/>
        <color theme="1"/>
        <rFont val="Times New Roman"/>
        <family val="1"/>
        <charset val="204"/>
      </rPr>
      <t xml:space="preserve"> Ташкент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КГ 4 км </t>
    </r>
    <r>
      <rPr>
        <sz val="12"/>
        <color theme="1"/>
        <rFont val="Times New Roman"/>
        <family val="1"/>
        <charset val="204"/>
      </rPr>
      <t>31.10.21 г.</t>
    </r>
  </si>
  <si>
    <t>Арысланбаев Султанбек</t>
  </si>
  <si>
    <t>Киронов Жасурбек</t>
  </si>
  <si>
    <t>Бочкарева Ксения</t>
  </si>
  <si>
    <r>
      <rPr>
        <b/>
        <sz val="12"/>
        <color theme="1"/>
        <rFont val="Times New Roman"/>
        <family val="1"/>
        <charset val="204"/>
      </rPr>
      <t>КУ</t>
    </r>
    <r>
      <rPr>
        <sz val="12"/>
        <color theme="1"/>
        <rFont val="Times New Roman"/>
        <family val="1"/>
        <charset val="204"/>
      </rPr>
      <t xml:space="preserve"> Ташкент </t>
    </r>
    <r>
      <rPr>
        <b/>
        <sz val="12"/>
        <color theme="1"/>
        <rFont val="Times New Roman"/>
        <family val="1"/>
        <charset val="204"/>
      </rPr>
      <t xml:space="preserve">ГИТ 1000 м </t>
    </r>
    <r>
      <rPr>
        <sz val="12"/>
        <color theme="1"/>
        <rFont val="Times New Roman"/>
        <family val="1"/>
        <charset val="204"/>
      </rPr>
      <t>31.10.21 г.</t>
    </r>
  </si>
  <si>
    <t>Умаров Илесбек</t>
  </si>
  <si>
    <t>Каримбаев Бегис</t>
  </si>
  <si>
    <r>
      <rPr>
        <b/>
        <sz val="12"/>
        <color theme="1"/>
        <rFont val="Times New Roman"/>
        <family val="1"/>
        <charset val="204"/>
      </rPr>
      <t>КУ</t>
    </r>
    <r>
      <rPr>
        <sz val="12"/>
        <color theme="1"/>
        <rFont val="Times New Roman"/>
        <family val="1"/>
        <charset val="204"/>
      </rPr>
      <t xml:space="preserve"> Ташкент </t>
    </r>
    <r>
      <rPr>
        <b/>
        <sz val="12"/>
        <color theme="1"/>
        <rFont val="Times New Roman"/>
        <family val="1"/>
        <charset val="204"/>
      </rPr>
      <t xml:space="preserve">ГГ на выбывание </t>
    </r>
    <r>
      <rPr>
        <sz val="12"/>
        <color theme="1"/>
        <rFont val="Times New Roman"/>
        <family val="1"/>
        <charset val="204"/>
      </rPr>
      <t>01.11.21 г.</t>
    </r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</si>
  <si>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ГГ СКРЕТЧ  </t>
    </r>
    <r>
      <rPr>
        <sz val="12"/>
        <color theme="1"/>
        <rFont val="Times New Roman"/>
        <family val="1"/>
        <charset val="204"/>
      </rPr>
      <t>01.11.21</t>
    </r>
  </si>
  <si>
    <t>Боранбаев Мейрамбек</t>
  </si>
  <si>
    <r>
      <rPr>
        <b/>
        <sz val="12"/>
        <color theme="1"/>
        <rFont val="Times New Roman"/>
        <family val="1"/>
        <charset val="204"/>
      </rPr>
      <t>КУ</t>
    </r>
    <r>
      <rPr>
        <sz val="12"/>
        <color theme="1"/>
        <rFont val="Times New Roman"/>
        <family val="1"/>
        <charset val="204"/>
      </rPr>
      <t xml:space="preserve"> Ташкент </t>
    </r>
    <r>
      <rPr>
        <b/>
        <sz val="12"/>
        <color theme="1"/>
        <rFont val="Times New Roman"/>
        <family val="1"/>
        <charset val="204"/>
      </rPr>
      <t xml:space="preserve">ГГ </t>
    </r>
    <r>
      <rPr>
        <sz val="12"/>
        <color theme="1"/>
        <rFont val="Times New Roman"/>
        <family val="1"/>
        <charset val="204"/>
      </rPr>
      <t>01.11.21 г.</t>
    </r>
  </si>
  <si>
    <r>
      <rPr>
        <b/>
        <sz val="12"/>
        <color theme="1"/>
        <rFont val="Times New Roman"/>
        <family val="1"/>
        <charset val="204"/>
      </rPr>
      <t>КУ</t>
    </r>
    <r>
      <rPr>
        <sz val="12"/>
        <color theme="1"/>
        <rFont val="Times New Roman"/>
        <family val="1"/>
        <charset val="204"/>
      </rPr>
      <t xml:space="preserve"> Ташкент</t>
    </r>
    <r>
      <rPr>
        <b/>
        <sz val="12"/>
        <color theme="1"/>
        <rFont val="Times New Roman"/>
        <family val="1"/>
        <charset val="204"/>
      </rPr>
      <t xml:space="preserve"> ПГ МЕДИСОН </t>
    </r>
    <r>
      <rPr>
        <sz val="12"/>
        <color theme="1"/>
        <rFont val="Times New Roman"/>
        <family val="1"/>
        <charset val="204"/>
      </rPr>
      <t>02.11.21 г.</t>
    </r>
  </si>
  <si>
    <r>
      <rPr>
        <b/>
        <sz val="12"/>
        <color theme="1"/>
        <rFont val="Times New Roman"/>
        <family val="1"/>
        <charset val="204"/>
      </rPr>
      <t xml:space="preserve">РС </t>
    </r>
    <r>
      <rPr>
        <sz val="12"/>
        <color theme="1"/>
        <rFont val="Times New Roman"/>
        <family val="1"/>
        <charset val="204"/>
      </rPr>
      <t>Ташкент</t>
    </r>
    <r>
      <rPr>
        <b/>
        <sz val="12"/>
        <color theme="1"/>
        <rFont val="Times New Roman"/>
        <family val="1"/>
        <charset val="204"/>
      </rPr>
      <t xml:space="preserve"> ГГ на ВЫБЫАНИЕ 02</t>
    </r>
    <r>
      <rPr>
        <sz val="12"/>
        <color theme="1"/>
        <rFont val="Times New Roman"/>
        <family val="1"/>
        <charset val="204"/>
      </rPr>
      <t>.11.21</t>
    </r>
  </si>
  <si>
    <t>5,5,3,10=23</t>
  </si>
  <si>
    <t>3,5,5,20=33</t>
  </si>
  <si>
    <t>1,1,1,17=20</t>
  </si>
  <si>
    <t>Нурматов Бегзод</t>
  </si>
  <si>
    <t>ИТОГОВОЕ МЕСТО</t>
  </si>
  <si>
    <t>2006</t>
  </si>
  <si>
    <r>
      <rPr>
        <b/>
        <sz val="13"/>
        <color theme="1"/>
        <rFont val="Times New Roman"/>
        <family val="1"/>
        <charset val="204"/>
      </rPr>
      <t>ЧУ</t>
    </r>
    <r>
      <rPr>
        <sz val="13"/>
        <color theme="1"/>
        <rFont val="Times New Roman"/>
        <family val="1"/>
        <charset val="204"/>
      </rPr>
      <t xml:space="preserve"> Ташкент</t>
    </r>
    <r>
      <rPr>
        <u/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 xml:space="preserve">4 км </t>
    </r>
    <r>
      <rPr>
        <sz val="13"/>
        <color theme="1"/>
        <rFont val="Times New Roman"/>
        <family val="1"/>
        <charset val="204"/>
      </rPr>
      <t>18.03.21 г.</t>
    </r>
  </si>
  <si>
    <r>
      <rPr>
        <b/>
        <sz val="13"/>
        <color theme="1"/>
        <rFont val="Times New Roman"/>
        <family val="1"/>
        <charset val="204"/>
      </rPr>
      <t>ЧУ</t>
    </r>
    <r>
      <rPr>
        <sz val="13"/>
        <color theme="1"/>
        <rFont val="Times New Roman"/>
        <family val="1"/>
        <charset val="204"/>
      </rPr>
      <t xml:space="preserve"> Ташкент</t>
    </r>
    <r>
      <rPr>
        <b/>
        <u/>
        <sz val="13"/>
        <color theme="1"/>
        <rFont val="Times New Roman"/>
        <family val="1"/>
        <charset val="204"/>
      </rPr>
      <t xml:space="preserve"> Скретч </t>
    </r>
    <r>
      <rPr>
        <sz val="13"/>
        <color theme="1"/>
        <rFont val="Times New Roman"/>
        <family val="1"/>
        <charset val="204"/>
      </rPr>
      <t>18.03.21 г.</t>
    </r>
  </si>
  <si>
    <r>
      <rPr>
        <b/>
        <sz val="13"/>
        <color theme="1"/>
        <rFont val="Times New Roman"/>
        <family val="1"/>
        <charset val="204"/>
      </rPr>
      <t>ЧУ</t>
    </r>
    <r>
      <rPr>
        <sz val="13"/>
        <color theme="1"/>
        <rFont val="Times New Roman"/>
        <family val="1"/>
        <charset val="204"/>
      </rPr>
      <t xml:space="preserve"> Ташкент</t>
    </r>
    <r>
      <rPr>
        <u/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 xml:space="preserve">ГГ </t>
    </r>
    <r>
      <rPr>
        <sz val="13"/>
        <color theme="1"/>
        <rFont val="Times New Roman"/>
        <family val="1"/>
        <charset val="204"/>
      </rPr>
      <t>19.03.21 г.</t>
    </r>
  </si>
  <si>
    <r>
      <rPr>
        <b/>
        <sz val="13"/>
        <color theme="1"/>
        <rFont val="Times New Roman"/>
        <family val="1"/>
        <charset val="204"/>
      </rPr>
      <t xml:space="preserve">РС </t>
    </r>
    <r>
      <rPr>
        <sz val="13"/>
        <color theme="1"/>
        <rFont val="Times New Roman"/>
        <family val="1"/>
        <charset val="204"/>
      </rPr>
      <t>Ташкент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 xml:space="preserve">ГГ на выбывание </t>
    </r>
    <r>
      <rPr>
        <b/>
        <sz val="13"/>
        <color theme="1"/>
        <rFont val="Times New Roman"/>
        <family val="1"/>
        <charset val="204"/>
      </rPr>
      <t xml:space="preserve">    17</t>
    </r>
    <r>
      <rPr>
        <sz val="13"/>
        <color theme="1"/>
        <rFont val="Times New Roman"/>
        <family val="1"/>
        <charset val="204"/>
      </rPr>
      <t>.05.21</t>
    </r>
  </si>
  <si>
    <r>
      <rPr>
        <b/>
        <sz val="13"/>
        <color theme="1"/>
        <rFont val="Times New Roman"/>
        <family val="1"/>
        <charset val="204"/>
      </rPr>
      <t xml:space="preserve">РС </t>
    </r>
    <r>
      <rPr>
        <sz val="13"/>
        <color theme="1"/>
        <rFont val="Times New Roman"/>
        <family val="1"/>
        <charset val="204"/>
      </rPr>
      <t>Ташкент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 xml:space="preserve">СКРЕТЧ </t>
    </r>
    <r>
      <rPr>
        <b/>
        <sz val="13"/>
        <color theme="1"/>
        <rFont val="Times New Roman"/>
        <family val="1"/>
        <charset val="204"/>
      </rPr>
      <t xml:space="preserve">    17</t>
    </r>
    <r>
      <rPr>
        <sz val="13"/>
        <color theme="1"/>
        <rFont val="Times New Roman"/>
        <family val="1"/>
        <charset val="204"/>
      </rPr>
      <t>.05.21</t>
    </r>
  </si>
  <si>
    <r>
      <rPr>
        <b/>
        <sz val="13"/>
        <color theme="1"/>
        <rFont val="Times New Roman"/>
        <family val="1"/>
        <charset val="204"/>
      </rPr>
      <t xml:space="preserve">РС </t>
    </r>
    <r>
      <rPr>
        <sz val="13"/>
        <color theme="1"/>
        <rFont val="Times New Roman"/>
        <family val="1"/>
        <charset val="204"/>
      </rPr>
      <t>Ташкент</t>
    </r>
    <r>
      <rPr>
        <b/>
        <sz val="13"/>
        <color theme="1"/>
        <rFont val="Times New Roman"/>
        <family val="1"/>
        <charset val="204"/>
      </rPr>
      <t xml:space="preserve"> ГГ 17</t>
    </r>
    <r>
      <rPr>
        <sz val="13"/>
        <color theme="1"/>
        <rFont val="Times New Roman"/>
        <family val="1"/>
        <charset val="204"/>
      </rPr>
      <t>.05.21</t>
    </r>
  </si>
  <si>
    <r>
      <rPr>
        <b/>
        <sz val="13"/>
        <color theme="1"/>
        <rFont val="Times New Roman"/>
        <family val="1"/>
        <charset val="204"/>
      </rPr>
      <t xml:space="preserve">РС </t>
    </r>
    <r>
      <rPr>
        <sz val="13"/>
        <color theme="1"/>
        <rFont val="Times New Roman"/>
        <family val="1"/>
        <charset val="204"/>
      </rPr>
      <t>Ташкент</t>
    </r>
    <r>
      <rPr>
        <b/>
        <sz val="13"/>
        <color theme="1"/>
        <rFont val="Times New Roman"/>
        <family val="1"/>
        <charset val="204"/>
      </rPr>
      <t xml:space="preserve"> ИГ 4 км. 06</t>
    </r>
    <r>
      <rPr>
        <sz val="13"/>
        <color theme="1"/>
        <rFont val="Times New Roman"/>
        <family val="1"/>
        <charset val="204"/>
      </rPr>
      <t>.10.21</t>
    </r>
  </si>
  <si>
    <r>
      <rPr>
        <b/>
        <sz val="13"/>
        <color theme="1"/>
        <rFont val="Times New Roman"/>
        <family val="1"/>
        <charset val="204"/>
      </rPr>
      <t xml:space="preserve">РС </t>
    </r>
    <r>
      <rPr>
        <sz val="13"/>
        <color theme="1"/>
        <rFont val="Times New Roman"/>
        <family val="1"/>
        <charset val="204"/>
      </rPr>
      <t>Ташкент</t>
    </r>
    <r>
      <rPr>
        <b/>
        <sz val="13"/>
        <color theme="1"/>
        <rFont val="Times New Roman"/>
        <family val="1"/>
        <charset val="204"/>
      </rPr>
      <t xml:space="preserve"> СКРЕТЧ </t>
    </r>
    <r>
      <rPr>
        <sz val="13"/>
        <color theme="1"/>
        <rFont val="Times New Roman"/>
        <family val="1"/>
        <charset val="204"/>
      </rPr>
      <t>06.10.21</t>
    </r>
  </si>
  <si>
    <r>
      <rPr>
        <b/>
        <sz val="13"/>
        <color theme="1"/>
        <rFont val="Times New Roman"/>
        <family val="1"/>
        <charset val="204"/>
      </rPr>
      <t xml:space="preserve">РС </t>
    </r>
    <r>
      <rPr>
        <sz val="13"/>
        <color theme="1"/>
        <rFont val="Times New Roman"/>
        <family val="1"/>
        <charset val="204"/>
      </rPr>
      <t>Ташкент</t>
    </r>
    <r>
      <rPr>
        <b/>
        <sz val="13"/>
        <color theme="1"/>
        <rFont val="Times New Roman"/>
        <family val="1"/>
        <charset val="204"/>
      </rPr>
      <t xml:space="preserve"> ГГ 48 кр </t>
    </r>
    <r>
      <rPr>
        <sz val="13"/>
        <color theme="1"/>
        <rFont val="Times New Roman"/>
        <family val="1"/>
        <charset val="204"/>
      </rPr>
      <t>06.10.21</t>
    </r>
  </si>
  <si>
    <r>
      <rPr>
        <b/>
        <sz val="13"/>
        <rFont val="Times New Roman"/>
        <family val="1"/>
        <charset val="204"/>
      </rPr>
      <t xml:space="preserve">РС </t>
    </r>
    <r>
      <rPr>
        <sz val="13"/>
        <rFont val="Times New Roman"/>
        <family val="1"/>
        <charset val="204"/>
      </rPr>
      <t>Ташкент</t>
    </r>
    <r>
      <rPr>
        <b/>
        <sz val="13"/>
        <rFont val="Times New Roman"/>
        <family val="1"/>
        <charset val="204"/>
      </rPr>
      <t xml:space="preserve"> ГГ на ВЫБЫАНИЕ </t>
    </r>
    <r>
      <rPr>
        <sz val="13"/>
        <rFont val="Times New Roman"/>
        <family val="1"/>
        <charset val="204"/>
      </rPr>
      <t>07.10.21</t>
    </r>
  </si>
  <si>
    <r>
      <rPr>
        <b/>
        <sz val="13"/>
        <color theme="1"/>
        <rFont val="Times New Roman"/>
        <family val="1"/>
        <charset val="204"/>
      </rPr>
      <t xml:space="preserve">РС </t>
    </r>
    <r>
      <rPr>
        <sz val="13"/>
        <color theme="1"/>
        <rFont val="Times New Roman"/>
        <family val="1"/>
        <charset val="204"/>
      </rPr>
      <t>Ташкент</t>
    </r>
    <r>
      <rPr>
        <b/>
        <sz val="13"/>
        <color theme="1"/>
        <rFont val="Times New Roman"/>
        <family val="1"/>
        <charset val="204"/>
      </rPr>
      <t xml:space="preserve"> ГГ на ВЫБЫАНИЕ </t>
    </r>
    <r>
      <rPr>
        <sz val="13"/>
        <color theme="1"/>
        <rFont val="Times New Roman"/>
        <family val="1"/>
        <charset val="204"/>
      </rPr>
      <t>09.10.21</t>
    </r>
  </si>
  <si>
    <r>
      <rPr>
        <b/>
        <sz val="13"/>
        <color theme="1"/>
        <rFont val="Times New Roman"/>
        <family val="1"/>
        <charset val="204"/>
      </rPr>
      <t xml:space="preserve">РС </t>
    </r>
    <r>
      <rPr>
        <sz val="13"/>
        <color theme="1"/>
        <rFont val="Times New Roman"/>
        <family val="1"/>
        <charset val="204"/>
      </rPr>
      <t>Ташкент</t>
    </r>
    <r>
      <rPr>
        <b/>
        <sz val="13"/>
        <color theme="1"/>
        <rFont val="Times New Roman"/>
        <family val="1"/>
        <charset val="204"/>
      </rPr>
      <t xml:space="preserve"> ГГ  </t>
    </r>
    <r>
      <rPr>
        <sz val="13"/>
        <color theme="1"/>
        <rFont val="Times New Roman"/>
        <family val="1"/>
        <charset val="204"/>
      </rPr>
      <t>20.10.21</t>
    </r>
  </si>
  <si>
    <r>
      <rPr>
        <b/>
        <sz val="13"/>
        <color theme="1"/>
        <rFont val="Times New Roman"/>
        <family val="1"/>
        <charset val="204"/>
      </rPr>
      <t xml:space="preserve">РС </t>
    </r>
    <r>
      <rPr>
        <sz val="13"/>
        <color theme="1"/>
        <rFont val="Times New Roman"/>
        <family val="1"/>
        <charset val="204"/>
      </rPr>
      <t>Ташкент</t>
    </r>
    <r>
      <rPr>
        <b/>
        <sz val="13"/>
        <color theme="1"/>
        <rFont val="Times New Roman"/>
        <family val="1"/>
        <charset val="204"/>
      </rPr>
      <t xml:space="preserve"> ГГ на ВЫБЫАНИЕ </t>
    </r>
    <r>
      <rPr>
        <sz val="13"/>
        <color theme="1"/>
        <rFont val="Times New Roman"/>
        <family val="1"/>
        <charset val="204"/>
      </rPr>
      <t>21.10.21</t>
    </r>
  </si>
  <si>
    <r>
      <rPr>
        <b/>
        <sz val="13"/>
        <color theme="1"/>
        <rFont val="Times New Roman"/>
        <family val="1"/>
        <charset val="204"/>
      </rPr>
      <t xml:space="preserve">РС </t>
    </r>
    <r>
      <rPr>
        <sz val="13"/>
        <color theme="1"/>
        <rFont val="Times New Roman"/>
        <family val="1"/>
        <charset val="204"/>
      </rPr>
      <t>Ташкент</t>
    </r>
    <r>
      <rPr>
        <b/>
        <sz val="13"/>
        <color theme="1"/>
        <rFont val="Times New Roman"/>
        <family val="1"/>
        <charset val="204"/>
      </rPr>
      <t xml:space="preserve"> ГГ  </t>
    </r>
    <r>
      <rPr>
        <sz val="13"/>
        <color theme="1"/>
        <rFont val="Times New Roman"/>
        <family val="1"/>
        <charset val="204"/>
      </rPr>
      <t>21.10.21</t>
    </r>
  </si>
  <si>
    <r>
      <rPr>
        <b/>
        <sz val="13"/>
        <color theme="1"/>
        <rFont val="Times New Roman"/>
        <family val="1"/>
        <charset val="204"/>
      </rPr>
      <t xml:space="preserve">РС </t>
    </r>
    <r>
      <rPr>
        <sz val="13"/>
        <color theme="1"/>
        <rFont val="Times New Roman"/>
        <family val="1"/>
        <charset val="204"/>
      </rPr>
      <t>Ташкент</t>
    </r>
    <r>
      <rPr>
        <b/>
        <sz val="13"/>
        <color theme="1"/>
        <rFont val="Times New Roman"/>
        <family val="1"/>
        <charset val="204"/>
      </rPr>
      <t xml:space="preserve"> СКРЕТЧ </t>
    </r>
    <r>
      <rPr>
        <sz val="13"/>
        <color theme="1"/>
        <rFont val="Times New Roman"/>
        <family val="1"/>
        <charset val="204"/>
      </rPr>
      <t>22.10.21</t>
    </r>
  </si>
  <si>
    <r>
      <rPr>
        <b/>
        <sz val="13"/>
        <color theme="1"/>
        <rFont val="Times New Roman"/>
        <family val="1"/>
        <charset val="204"/>
      </rPr>
      <t xml:space="preserve">РС </t>
    </r>
    <r>
      <rPr>
        <sz val="13"/>
        <color theme="1"/>
        <rFont val="Times New Roman"/>
        <family val="1"/>
        <charset val="204"/>
      </rPr>
      <t>Ташкент</t>
    </r>
    <r>
      <rPr>
        <b/>
        <sz val="13"/>
        <color theme="1"/>
        <rFont val="Times New Roman"/>
        <family val="1"/>
        <charset val="204"/>
      </rPr>
      <t xml:space="preserve"> ГГ  </t>
    </r>
    <r>
      <rPr>
        <sz val="13"/>
        <color theme="1"/>
        <rFont val="Times New Roman"/>
        <family val="1"/>
        <charset val="204"/>
      </rPr>
      <t>22.10.21</t>
    </r>
  </si>
  <si>
    <r>
      <rPr>
        <b/>
        <sz val="13"/>
        <color theme="1"/>
        <rFont val="Times New Roman"/>
        <family val="1"/>
        <charset val="204"/>
      </rPr>
      <t xml:space="preserve">РС </t>
    </r>
    <r>
      <rPr>
        <sz val="13"/>
        <color theme="1"/>
        <rFont val="Times New Roman"/>
        <family val="1"/>
        <charset val="204"/>
      </rPr>
      <t>Ташкент</t>
    </r>
    <r>
      <rPr>
        <b/>
        <sz val="13"/>
        <color theme="1"/>
        <rFont val="Times New Roman"/>
        <family val="1"/>
        <charset val="204"/>
      </rPr>
      <t xml:space="preserve"> ГГ ТЕМПО  </t>
    </r>
    <r>
      <rPr>
        <sz val="13"/>
        <color theme="1"/>
        <rFont val="Times New Roman"/>
        <family val="1"/>
        <charset val="204"/>
      </rPr>
      <t>23.10.21</t>
    </r>
  </si>
  <si>
    <r>
      <rPr>
        <b/>
        <sz val="13"/>
        <color theme="1"/>
        <rFont val="Times New Roman"/>
        <family val="1"/>
        <charset val="204"/>
      </rPr>
      <t xml:space="preserve">РС </t>
    </r>
    <r>
      <rPr>
        <sz val="13"/>
        <color theme="1"/>
        <rFont val="Times New Roman"/>
        <family val="1"/>
        <charset val="204"/>
      </rPr>
      <t>Ташкент</t>
    </r>
    <r>
      <rPr>
        <b/>
        <sz val="13"/>
        <color theme="1"/>
        <rFont val="Times New Roman"/>
        <family val="1"/>
        <charset val="204"/>
      </rPr>
      <t xml:space="preserve"> ГГ  </t>
    </r>
    <r>
      <rPr>
        <sz val="13"/>
        <color theme="1"/>
        <rFont val="Times New Roman"/>
        <family val="1"/>
        <charset val="204"/>
      </rPr>
      <t>23.10.21</t>
    </r>
  </si>
  <si>
    <r>
      <rPr>
        <b/>
        <sz val="13"/>
        <color theme="1"/>
        <rFont val="Times New Roman"/>
        <family val="1"/>
        <charset val="204"/>
      </rPr>
      <t xml:space="preserve">КУ </t>
    </r>
    <r>
      <rPr>
        <sz val="13"/>
        <color theme="1"/>
        <rFont val="Times New Roman"/>
        <family val="1"/>
        <charset val="204"/>
      </rPr>
      <t>Ташкент</t>
    </r>
    <r>
      <rPr>
        <b/>
        <sz val="13"/>
        <color theme="1"/>
        <rFont val="Times New Roman"/>
        <family val="1"/>
        <charset val="204"/>
      </rPr>
      <t xml:space="preserve"> ИГ 4 км.  </t>
    </r>
    <r>
      <rPr>
        <sz val="13"/>
        <color theme="1"/>
        <rFont val="Times New Roman"/>
        <family val="1"/>
        <charset val="204"/>
      </rPr>
      <t>30.10.21</t>
    </r>
  </si>
  <si>
    <r>
      <rPr>
        <b/>
        <sz val="13"/>
        <color theme="1"/>
        <rFont val="Times New Roman"/>
        <family val="1"/>
        <charset val="204"/>
      </rPr>
      <t xml:space="preserve">КУ </t>
    </r>
    <r>
      <rPr>
        <sz val="13"/>
        <color theme="1"/>
        <rFont val="Times New Roman"/>
        <family val="1"/>
        <charset val="204"/>
      </rPr>
      <t>Ташкент</t>
    </r>
    <r>
      <rPr>
        <b/>
        <sz val="13"/>
        <color theme="1"/>
        <rFont val="Times New Roman"/>
        <family val="1"/>
        <charset val="204"/>
      </rPr>
      <t xml:space="preserve"> СКРЕТЧ 30</t>
    </r>
    <r>
      <rPr>
        <sz val="13"/>
        <color theme="1"/>
        <rFont val="Times New Roman"/>
        <family val="1"/>
        <charset val="204"/>
      </rPr>
      <t>.10.21</t>
    </r>
  </si>
  <si>
    <r>
      <rPr>
        <b/>
        <sz val="13"/>
        <color theme="1"/>
        <rFont val="Times New Roman"/>
        <family val="1"/>
        <charset val="204"/>
      </rPr>
      <t>КУ</t>
    </r>
    <r>
      <rPr>
        <sz val="13"/>
        <color theme="1"/>
        <rFont val="Times New Roman"/>
        <family val="1"/>
        <charset val="204"/>
      </rPr>
      <t xml:space="preserve"> Ташкент </t>
    </r>
    <r>
      <rPr>
        <b/>
        <sz val="13"/>
        <color theme="1"/>
        <rFont val="Times New Roman"/>
        <family val="1"/>
        <charset val="204"/>
      </rPr>
      <t xml:space="preserve">ГИТ 1000 м </t>
    </r>
    <r>
      <rPr>
        <sz val="13"/>
        <color theme="1"/>
        <rFont val="Times New Roman"/>
        <family val="1"/>
        <charset val="204"/>
      </rPr>
      <t>31.10.21 г.</t>
    </r>
  </si>
  <si>
    <r>
      <rPr>
        <b/>
        <sz val="13"/>
        <color theme="1"/>
        <rFont val="Times New Roman"/>
        <family val="1"/>
        <charset val="204"/>
      </rPr>
      <t>КУ</t>
    </r>
    <r>
      <rPr>
        <sz val="13"/>
        <color theme="1"/>
        <rFont val="Times New Roman"/>
        <family val="1"/>
        <charset val="204"/>
      </rPr>
      <t xml:space="preserve"> Ташкент </t>
    </r>
    <r>
      <rPr>
        <b/>
        <sz val="13"/>
        <color theme="1"/>
        <rFont val="Times New Roman"/>
        <family val="1"/>
        <charset val="204"/>
      </rPr>
      <t xml:space="preserve">ГГ на выбывание </t>
    </r>
    <r>
      <rPr>
        <sz val="13"/>
        <color theme="1"/>
        <rFont val="Times New Roman"/>
        <family val="1"/>
        <charset val="204"/>
      </rPr>
      <t>01.11.21 г.</t>
    </r>
  </si>
  <si>
    <r>
      <rPr>
        <b/>
        <sz val="13"/>
        <color theme="1"/>
        <rFont val="Times New Roman"/>
        <family val="1"/>
        <charset val="204"/>
      </rPr>
      <t>КУ</t>
    </r>
    <r>
      <rPr>
        <sz val="13"/>
        <color theme="1"/>
        <rFont val="Times New Roman"/>
        <family val="1"/>
        <charset val="204"/>
      </rPr>
      <t xml:space="preserve"> Ташкент </t>
    </r>
    <r>
      <rPr>
        <b/>
        <sz val="13"/>
        <color theme="1"/>
        <rFont val="Times New Roman"/>
        <family val="1"/>
        <charset val="204"/>
      </rPr>
      <t xml:space="preserve">ГГ </t>
    </r>
    <r>
      <rPr>
        <sz val="13"/>
        <color theme="1"/>
        <rFont val="Times New Roman"/>
        <family val="1"/>
        <charset val="204"/>
      </rPr>
      <t>01.11.21 г.</t>
    </r>
  </si>
  <si>
    <t>НЕ ОЛИМПИЙСКИЕ ИГРЫ - МУЖЧИНЫ</t>
  </si>
  <si>
    <t>ОЛИМПИЙСКИЕ ВИДЫ - МУЖЧИНЫ</t>
  </si>
  <si>
    <t>НЕ ОЛИМПИЙСКИЕ ВИДЫ - ЮНИОРЫ</t>
  </si>
  <si>
    <t>ОЛИМПИЙСКИЕ ВИДЫ - ЮНИОРЫ</t>
  </si>
  <si>
    <t>НЕ ОЛИМПИЙСКИЕ ВИДЫ - ЮНОШИ</t>
  </si>
  <si>
    <t>ОЛИМПИЙСКИЕ ВИДЫ - ЮНОШИ</t>
  </si>
  <si>
    <t>НЕ ОЛИМПИЙСКИЕ ВИДЫ - ЖЕНЩИНЫ</t>
  </si>
  <si>
    <t>ОЛИМПИЙСКИЕ ВИДЫ - ЖЕНЩИНЫ</t>
  </si>
  <si>
    <t>НЕ ОЛИМПИЙСКИЕ ВИДЫ - ЮНИОРКИ</t>
  </si>
  <si>
    <t>ОЛИМПИЙСКИЕ ВИДЫ - ЮНИОРКИ</t>
  </si>
  <si>
    <t>НЕ ОЛИМПИЙСКИЕ ВИДЫ - ДЕВУШКИ</t>
  </si>
  <si>
    <t>ОЛИМПИЙСКИЕ ВИДЫ - ДЕВУШКИ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</si>
</sst>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DFF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view="pageBreakPreview" zoomScale="60" zoomScaleNormal="100" workbookViewId="0">
      <pane xSplit="1" topLeftCell="B1" activePane="topRight" state="frozen"/>
      <selection pane="topRight" activeCell="J55" sqref="J55"/>
    </sheetView>
  </sheetViews>
  <sheetFormatPr defaultRowHeight="15.75" x14ac:dyDescent="0.25"/>
  <cols>
    <col min="1" max="1" width="34.7109375" style="5" customWidth="1"/>
    <col min="2" max="2" width="11" style="5" customWidth="1"/>
    <col min="3" max="3" width="14.85546875" style="5" customWidth="1"/>
    <col min="4" max="4" width="16.5703125" style="5" customWidth="1"/>
    <col min="5" max="5" width="16" style="5" customWidth="1"/>
    <col min="6" max="6" width="19.7109375" style="5" customWidth="1"/>
    <col min="7" max="7" width="17.28515625" style="5" customWidth="1"/>
    <col min="8" max="8" width="15.42578125" style="5" customWidth="1"/>
    <col min="9" max="9" width="16.42578125" style="5" customWidth="1"/>
    <col min="10" max="10" width="14" style="5" customWidth="1"/>
    <col min="11" max="11" width="18.28515625" style="5" customWidth="1"/>
    <col min="12" max="12" width="19" style="38" customWidth="1"/>
    <col min="13" max="13" width="18.7109375" style="5" customWidth="1"/>
    <col min="14" max="14" width="16.85546875" style="5" customWidth="1"/>
    <col min="15" max="15" width="20" style="5" customWidth="1"/>
    <col min="16" max="16" width="16.140625" style="5" customWidth="1"/>
    <col min="17" max="17" width="18.28515625" style="5" customWidth="1"/>
    <col min="18" max="18" width="15.140625" style="5" customWidth="1"/>
    <col min="19" max="19" width="18.42578125" style="5" customWidth="1"/>
    <col min="20" max="20" width="15.42578125" style="5" customWidth="1"/>
    <col min="21" max="21" width="17.5703125" style="5" customWidth="1"/>
    <col min="22" max="22" width="16.42578125" style="5" customWidth="1"/>
    <col min="23" max="23" width="16.28515625" style="5" customWidth="1"/>
    <col min="24" max="24" width="18.5703125" style="5" customWidth="1"/>
    <col min="25" max="25" width="17.7109375" style="5" customWidth="1"/>
    <col min="26" max="26" width="18.42578125" style="21" customWidth="1"/>
    <col min="27" max="27" width="16.85546875" style="5" customWidth="1"/>
    <col min="28" max="28" width="18" style="5" customWidth="1"/>
    <col min="29" max="29" width="16.5703125" style="5" customWidth="1"/>
    <col min="30" max="30" width="17.42578125" style="5" customWidth="1"/>
    <col min="31" max="31" width="18" style="5" customWidth="1"/>
    <col min="32" max="16384" width="9.140625" style="5"/>
  </cols>
  <sheetData>
    <row r="1" spans="1:31" s="48" customFormat="1" ht="41.25" customHeight="1" x14ac:dyDescent="0.25">
      <c r="A1" s="60" t="s">
        <v>306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31" s="48" customFormat="1" ht="73.5" customHeight="1" x14ac:dyDescent="0.25">
      <c r="A2" s="49" t="s">
        <v>0</v>
      </c>
      <c r="B2" s="50" t="s">
        <v>1</v>
      </c>
      <c r="C2" s="50" t="s">
        <v>283</v>
      </c>
      <c r="D2" s="50" t="s">
        <v>284</v>
      </c>
      <c r="E2" s="50" t="s">
        <v>285</v>
      </c>
      <c r="F2" s="51" t="s">
        <v>286</v>
      </c>
      <c r="G2" s="51" t="s">
        <v>287</v>
      </c>
      <c r="H2" s="51" t="s">
        <v>288</v>
      </c>
      <c r="I2" s="51" t="s">
        <v>289</v>
      </c>
      <c r="J2" s="51" t="s">
        <v>290</v>
      </c>
      <c r="K2" s="51" t="s">
        <v>291</v>
      </c>
      <c r="L2" s="52" t="s">
        <v>292</v>
      </c>
      <c r="M2" s="51" t="s">
        <v>293</v>
      </c>
      <c r="N2" s="51" t="s">
        <v>294</v>
      </c>
      <c r="O2" s="51" t="s">
        <v>295</v>
      </c>
      <c r="P2" s="51" t="s">
        <v>296</v>
      </c>
      <c r="Q2" s="51" t="s">
        <v>297</v>
      </c>
      <c r="R2" s="51" t="s">
        <v>298</v>
      </c>
      <c r="S2" s="51" t="s">
        <v>299</v>
      </c>
      <c r="T2" s="51" t="s">
        <v>300</v>
      </c>
      <c r="U2" s="51" t="s">
        <v>301</v>
      </c>
      <c r="V2" s="51" t="s">
        <v>302</v>
      </c>
      <c r="W2" s="50" t="s">
        <v>303</v>
      </c>
      <c r="X2" s="50" t="s">
        <v>304</v>
      </c>
      <c r="Y2" s="50" t="s">
        <v>305</v>
      </c>
      <c r="Z2" s="53" t="s">
        <v>281</v>
      </c>
      <c r="AA2" s="54"/>
      <c r="AB2" s="54"/>
      <c r="AC2" s="54"/>
      <c r="AD2" s="54"/>
      <c r="AE2" s="54"/>
    </row>
    <row r="3" spans="1:31" s="48" customFormat="1" ht="16.5" x14ac:dyDescent="0.25">
      <c r="A3" s="49" t="s">
        <v>11</v>
      </c>
      <c r="B3" s="49">
        <v>2001</v>
      </c>
      <c r="C3" s="55">
        <v>28</v>
      </c>
      <c r="D3" s="55">
        <v>20</v>
      </c>
      <c r="E3" s="55">
        <v>34</v>
      </c>
      <c r="F3" s="55">
        <v>5.5</v>
      </c>
      <c r="G3" s="55">
        <v>6</v>
      </c>
      <c r="H3" s="55">
        <v>4</v>
      </c>
      <c r="I3" s="55"/>
      <c r="J3" s="55">
        <v>10</v>
      </c>
      <c r="K3" s="55"/>
      <c r="L3" s="55"/>
      <c r="M3" s="55"/>
      <c r="N3" s="55">
        <v>4.5</v>
      </c>
      <c r="O3" s="55"/>
      <c r="P3" s="55">
        <v>4.5</v>
      </c>
      <c r="Q3" s="55">
        <v>6</v>
      </c>
      <c r="R3" s="55">
        <v>5</v>
      </c>
      <c r="S3" s="55">
        <v>5</v>
      </c>
      <c r="T3" s="55">
        <v>6</v>
      </c>
      <c r="U3" s="56">
        <v>18</v>
      </c>
      <c r="V3" s="55"/>
      <c r="W3" s="55"/>
      <c r="X3" s="55">
        <v>16.5</v>
      </c>
      <c r="Y3" s="55">
        <v>16.5</v>
      </c>
      <c r="Z3" s="57">
        <f t="shared" ref="Z3:Z34" si="0">Y3+X3+W3+V3+U3+T3+S3+R3+Q3+P3+O3+N3+M3+L3+K3+J3+I3+H3+G3+F3+E3+D3+C3</f>
        <v>189.5</v>
      </c>
      <c r="AA3" s="58"/>
      <c r="AB3" s="58"/>
    </row>
    <row r="4" spans="1:31" s="48" customFormat="1" ht="16.5" x14ac:dyDescent="0.25">
      <c r="A4" s="49" t="s">
        <v>10</v>
      </c>
      <c r="B4" s="49">
        <v>2000</v>
      </c>
      <c r="C4" s="55">
        <v>40</v>
      </c>
      <c r="D4" s="55"/>
      <c r="E4" s="55">
        <v>22</v>
      </c>
      <c r="F4" s="55">
        <v>10</v>
      </c>
      <c r="G4" s="55">
        <v>10</v>
      </c>
      <c r="H4" s="55">
        <v>2</v>
      </c>
      <c r="I4" s="55">
        <v>8.5</v>
      </c>
      <c r="J4" s="55"/>
      <c r="K4" s="55"/>
      <c r="L4" s="55">
        <v>10</v>
      </c>
      <c r="M4" s="55">
        <v>8.5</v>
      </c>
      <c r="N4" s="55">
        <v>10</v>
      </c>
      <c r="O4" s="55">
        <v>6</v>
      </c>
      <c r="P4" s="55"/>
      <c r="Q4" s="55">
        <v>7</v>
      </c>
      <c r="R4" s="55">
        <v>7</v>
      </c>
      <c r="S4" s="55">
        <v>10</v>
      </c>
      <c r="T4" s="55">
        <v>5</v>
      </c>
      <c r="U4" s="56">
        <v>16.5</v>
      </c>
      <c r="V4" s="55"/>
      <c r="W4" s="55"/>
      <c r="X4" s="55"/>
      <c r="Y4" s="55"/>
      <c r="Z4" s="57">
        <f t="shared" si="0"/>
        <v>172.5</v>
      </c>
      <c r="AA4" s="58"/>
      <c r="AB4" s="58"/>
    </row>
    <row r="5" spans="1:31" s="48" customFormat="1" ht="16.5" x14ac:dyDescent="0.25">
      <c r="A5" s="49" t="s">
        <v>2</v>
      </c>
      <c r="B5" s="49">
        <v>1982</v>
      </c>
      <c r="C5" s="55">
        <v>34</v>
      </c>
      <c r="D5" s="55">
        <v>18</v>
      </c>
      <c r="E5" s="55">
        <v>40</v>
      </c>
      <c r="F5" s="55"/>
      <c r="G5" s="55"/>
      <c r="H5" s="55"/>
      <c r="I5" s="55"/>
      <c r="J5" s="55"/>
      <c r="K5" s="55"/>
      <c r="L5" s="55"/>
      <c r="M5" s="55"/>
      <c r="N5" s="55">
        <v>5.5</v>
      </c>
      <c r="O5" s="55"/>
      <c r="P5" s="55">
        <v>10</v>
      </c>
      <c r="Q5" s="55"/>
      <c r="R5" s="55"/>
      <c r="S5" s="55"/>
      <c r="T5" s="55">
        <v>5.5</v>
      </c>
      <c r="U5" s="56"/>
      <c r="V5" s="55">
        <v>15</v>
      </c>
      <c r="W5" s="55"/>
      <c r="X5" s="55"/>
      <c r="Y5" s="55">
        <v>30</v>
      </c>
      <c r="Z5" s="57">
        <f t="shared" si="0"/>
        <v>158</v>
      </c>
      <c r="AA5" s="58"/>
      <c r="AB5" s="58"/>
    </row>
    <row r="6" spans="1:31" s="48" customFormat="1" ht="16.5" x14ac:dyDescent="0.25">
      <c r="A6" s="49" t="s">
        <v>39</v>
      </c>
      <c r="B6" s="49">
        <v>2002</v>
      </c>
      <c r="C6" s="55"/>
      <c r="D6" s="55"/>
      <c r="E6" s="55"/>
      <c r="F6" s="55"/>
      <c r="G6" s="59"/>
      <c r="H6" s="55"/>
      <c r="I6" s="55"/>
      <c r="J6" s="55">
        <v>8.5</v>
      </c>
      <c r="K6" s="55">
        <v>6</v>
      </c>
      <c r="L6" s="55">
        <v>7</v>
      </c>
      <c r="M6" s="55">
        <v>7</v>
      </c>
      <c r="N6" s="55">
        <v>6</v>
      </c>
      <c r="O6" s="55">
        <v>10</v>
      </c>
      <c r="P6" s="55">
        <v>6</v>
      </c>
      <c r="Q6" s="55">
        <v>4.5</v>
      </c>
      <c r="R6" s="55">
        <v>4.5</v>
      </c>
      <c r="S6" s="55">
        <v>7</v>
      </c>
      <c r="T6" s="55">
        <v>10</v>
      </c>
      <c r="U6" s="55">
        <v>25.5</v>
      </c>
      <c r="V6" s="55">
        <v>21</v>
      </c>
      <c r="W6" s="55"/>
      <c r="X6" s="55">
        <v>30</v>
      </c>
      <c r="Y6" s="55"/>
      <c r="Z6" s="57">
        <f t="shared" si="0"/>
        <v>153</v>
      </c>
      <c r="AA6" s="58"/>
      <c r="AB6" s="58"/>
      <c r="AC6" s="58"/>
      <c r="AD6" s="58"/>
      <c r="AE6" s="58"/>
    </row>
    <row r="7" spans="1:31" s="48" customFormat="1" ht="16.5" x14ac:dyDescent="0.25">
      <c r="A7" s="49" t="s">
        <v>79</v>
      </c>
      <c r="B7" s="49">
        <v>2000</v>
      </c>
      <c r="C7" s="55"/>
      <c r="D7" s="55">
        <v>28</v>
      </c>
      <c r="E7" s="55">
        <v>28</v>
      </c>
      <c r="F7" s="55"/>
      <c r="G7" s="55"/>
      <c r="H7" s="55"/>
      <c r="I7" s="55">
        <v>10</v>
      </c>
      <c r="J7" s="55"/>
      <c r="K7" s="55"/>
      <c r="L7" s="55"/>
      <c r="M7" s="55">
        <v>10</v>
      </c>
      <c r="N7" s="55">
        <v>8.5</v>
      </c>
      <c r="O7" s="55">
        <v>8.5</v>
      </c>
      <c r="P7" s="55"/>
      <c r="Q7" s="55">
        <v>5</v>
      </c>
      <c r="R7" s="55">
        <v>10</v>
      </c>
      <c r="S7" s="55">
        <v>8.5</v>
      </c>
      <c r="T7" s="55">
        <v>4.5</v>
      </c>
      <c r="U7" s="55">
        <v>30</v>
      </c>
      <c r="V7" s="55"/>
      <c r="W7" s="55"/>
      <c r="X7" s="55"/>
      <c r="Y7" s="55"/>
      <c r="Z7" s="57">
        <f t="shared" si="0"/>
        <v>151</v>
      </c>
      <c r="AA7" s="58"/>
      <c r="AB7" s="58"/>
      <c r="AC7" s="58"/>
      <c r="AD7" s="58"/>
      <c r="AE7" s="58"/>
    </row>
    <row r="8" spans="1:31" s="48" customFormat="1" ht="16.5" x14ac:dyDescent="0.25">
      <c r="A8" s="49" t="s">
        <v>16</v>
      </c>
      <c r="B8" s="49">
        <v>2002</v>
      </c>
      <c r="C8" s="55">
        <v>20</v>
      </c>
      <c r="D8" s="55">
        <v>16</v>
      </c>
      <c r="E8" s="55">
        <v>16</v>
      </c>
      <c r="F8" s="55">
        <v>3.5</v>
      </c>
      <c r="G8" s="55">
        <v>7</v>
      </c>
      <c r="H8" s="55"/>
      <c r="I8" s="55"/>
      <c r="J8" s="55">
        <v>5</v>
      </c>
      <c r="K8" s="55">
        <v>10</v>
      </c>
      <c r="L8" s="55">
        <v>6</v>
      </c>
      <c r="M8" s="55">
        <v>5.5</v>
      </c>
      <c r="N8" s="55">
        <v>3</v>
      </c>
      <c r="O8" s="55">
        <v>5.5</v>
      </c>
      <c r="P8" s="55">
        <v>5.5</v>
      </c>
      <c r="Q8" s="55">
        <v>8.5</v>
      </c>
      <c r="R8" s="55">
        <v>6</v>
      </c>
      <c r="S8" s="55">
        <v>5.5</v>
      </c>
      <c r="T8" s="55"/>
      <c r="U8" s="55"/>
      <c r="V8" s="55"/>
      <c r="W8" s="55"/>
      <c r="X8" s="55">
        <v>25.5</v>
      </c>
      <c r="Y8" s="55"/>
      <c r="Z8" s="57">
        <f t="shared" si="0"/>
        <v>148.5</v>
      </c>
      <c r="AA8" s="58"/>
      <c r="AB8" s="58"/>
      <c r="AC8" s="58"/>
      <c r="AD8" s="58"/>
      <c r="AE8" s="58"/>
    </row>
    <row r="9" spans="1:31" s="48" customFormat="1" ht="16.5" x14ac:dyDescent="0.25">
      <c r="A9" s="49" t="s">
        <v>17</v>
      </c>
      <c r="B9" s="49">
        <v>2002</v>
      </c>
      <c r="C9" s="55"/>
      <c r="D9" s="55">
        <v>22</v>
      </c>
      <c r="E9" s="55"/>
      <c r="F9" s="55">
        <v>2.5</v>
      </c>
      <c r="G9" s="55">
        <v>0.5</v>
      </c>
      <c r="H9" s="55">
        <v>1.5</v>
      </c>
      <c r="I9" s="55"/>
      <c r="J9" s="55">
        <v>6</v>
      </c>
      <c r="K9" s="55">
        <v>8.5</v>
      </c>
      <c r="L9" s="55">
        <v>5.5</v>
      </c>
      <c r="M9" s="55"/>
      <c r="N9" s="55">
        <v>5</v>
      </c>
      <c r="O9" s="55"/>
      <c r="P9" s="55">
        <v>8.5</v>
      </c>
      <c r="Q9" s="55">
        <v>5.5</v>
      </c>
      <c r="R9" s="55">
        <v>3.5</v>
      </c>
      <c r="S9" s="55">
        <v>6</v>
      </c>
      <c r="T9" s="55">
        <v>7</v>
      </c>
      <c r="U9" s="55"/>
      <c r="V9" s="55">
        <v>25.5</v>
      </c>
      <c r="W9" s="55"/>
      <c r="X9" s="55"/>
      <c r="Y9" s="55">
        <v>18</v>
      </c>
      <c r="Z9" s="57">
        <f t="shared" si="0"/>
        <v>125.5</v>
      </c>
      <c r="AA9" s="58"/>
      <c r="AB9" s="58"/>
      <c r="AC9" s="58"/>
      <c r="AD9" s="58"/>
      <c r="AE9" s="58"/>
    </row>
    <row r="10" spans="1:31" s="48" customFormat="1" ht="16.5" x14ac:dyDescent="0.25">
      <c r="A10" s="49" t="s">
        <v>7</v>
      </c>
      <c r="B10" s="49">
        <v>2004</v>
      </c>
      <c r="C10" s="55">
        <v>22</v>
      </c>
      <c r="D10" s="55">
        <v>24</v>
      </c>
      <c r="E10" s="55">
        <v>8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6">
        <v>21</v>
      </c>
      <c r="V10" s="55"/>
      <c r="W10" s="55"/>
      <c r="X10" s="55">
        <v>18</v>
      </c>
      <c r="Y10" s="55">
        <v>10.5</v>
      </c>
      <c r="Z10" s="57">
        <f t="shared" si="0"/>
        <v>103.5</v>
      </c>
      <c r="AA10" s="58"/>
      <c r="AB10" s="58"/>
      <c r="AC10" s="58"/>
      <c r="AD10" s="58"/>
      <c r="AE10" s="58"/>
    </row>
    <row r="11" spans="1:31" s="48" customFormat="1" ht="16.5" x14ac:dyDescent="0.25">
      <c r="A11" s="49" t="s">
        <v>8</v>
      </c>
      <c r="B11" s="49">
        <v>2002</v>
      </c>
      <c r="C11" s="55">
        <v>16</v>
      </c>
      <c r="D11" s="55"/>
      <c r="E11" s="55"/>
      <c r="F11" s="55">
        <v>8.5</v>
      </c>
      <c r="G11" s="55">
        <v>8.5</v>
      </c>
      <c r="H11" s="55">
        <v>8.5</v>
      </c>
      <c r="I11" s="55">
        <v>7</v>
      </c>
      <c r="J11" s="55"/>
      <c r="K11" s="55"/>
      <c r="L11" s="55"/>
      <c r="M11" s="55"/>
      <c r="N11" s="55">
        <v>3.5</v>
      </c>
      <c r="O11" s="55"/>
      <c r="P11" s="55">
        <v>7</v>
      </c>
      <c r="Q11" s="55">
        <v>2</v>
      </c>
      <c r="R11" s="55">
        <v>5.5</v>
      </c>
      <c r="S11" s="55">
        <v>3</v>
      </c>
      <c r="T11" s="55">
        <v>4</v>
      </c>
      <c r="U11" s="56">
        <v>15</v>
      </c>
      <c r="V11" s="55"/>
      <c r="W11" s="55"/>
      <c r="X11" s="55"/>
      <c r="Y11" s="55">
        <v>15</v>
      </c>
      <c r="Z11" s="57">
        <f t="shared" si="0"/>
        <v>103.5</v>
      </c>
      <c r="AA11" s="58"/>
      <c r="AB11" s="58"/>
      <c r="AC11" s="58"/>
      <c r="AD11" s="58"/>
      <c r="AE11" s="58"/>
    </row>
    <row r="12" spans="1:31" s="48" customFormat="1" ht="16.5" x14ac:dyDescent="0.25">
      <c r="A12" s="49" t="s">
        <v>42</v>
      </c>
      <c r="B12" s="49">
        <v>2004</v>
      </c>
      <c r="C12" s="55"/>
      <c r="D12" s="55">
        <v>10</v>
      </c>
      <c r="E12" s="55">
        <v>18</v>
      </c>
      <c r="F12" s="55">
        <v>2</v>
      </c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>
        <v>30</v>
      </c>
      <c r="W12" s="55"/>
      <c r="X12" s="55">
        <v>21</v>
      </c>
      <c r="Y12" s="55">
        <v>21</v>
      </c>
      <c r="Z12" s="57">
        <f t="shared" si="0"/>
        <v>102</v>
      </c>
      <c r="AA12" s="58"/>
      <c r="AB12" s="58"/>
      <c r="AC12" s="58"/>
      <c r="AD12" s="58"/>
      <c r="AE12" s="58"/>
    </row>
    <row r="13" spans="1:31" s="48" customFormat="1" ht="16.5" x14ac:dyDescent="0.25">
      <c r="A13" s="49" t="s">
        <v>41</v>
      </c>
      <c r="B13" s="49">
        <v>2004</v>
      </c>
      <c r="C13" s="55">
        <v>12</v>
      </c>
      <c r="D13" s="55">
        <v>4</v>
      </c>
      <c r="E13" s="55">
        <v>20</v>
      </c>
      <c r="F13" s="55">
        <v>0.5</v>
      </c>
      <c r="G13" s="55">
        <v>3.5</v>
      </c>
      <c r="H13" s="55">
        <v>1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>
        <v>18</v>
      </c>
      <c r="W13" s="55"/>
      <c r="X13" s="55">
        <v>10.5</v>
      </c>
      <c r="Y13" s="55">
        <v>25.5</v>
      </c>
      <c r="Z13" s="57">
        <f t="shared" si="0"/>
        <v>95</v>
      </c>
      <c r="AA13" s="58"/>
      <c r="AB13" s="58"/>
      <c r="AC13" s="58"/>
      <c r="AD13" s="58"/>
      <c r="AE13" s="58"/>
    </row>
    <row r="14" spans="1:31" s="48" customFormat="1" ht="16.5" x14ac:dyDescent="0.25">
      <c r="A14" s="49" t="s">
        <v>9</v>
      </c>
      <c r="B14" s="49">
        <v>2001</v>
      </c>
      <c r="C14" s="55"/>
      <c r="D14" s="55">
        <v>6</v>
      </c>
      <c r="E14" s="55"/>
      <c r="F14" s="55">
        <v>7</v>
      </c>
      <c r="G14" s="55">
        <v>5</v>
      </c>
      <c r="H14" s="55">
        <v>3.5</v>
      </c>
      <c r="I14" s="55"/>
      <c r="J14" s="55">
        <v>4</v>
      </c>
      <c r="K14" s="55">
        <v>7</v>
      </c>
      <c r="L14" s="55"/>
      <c r="M14" s="55"/>
      <c r="N14" s="55">
        <v>7</v>
      </c>
      <c r="O14" s="55">
        <v>7</v>
      </c>
      <c r="P14" s="55"/>
      <c r="Q14" s="55">
        <v>10</v>
      </c>
      <c r="R14" s="55">
        <v>8.5</v>
      </c>
      <c r="S14" s="55">
        <v>2.5</v>
      </c>
      <c r="T14" s="55">
        <v>8.5</v>
      </c>
      <c r="U14" s="55"/>
      <c r="V14" s="55">
        <v>13.5</v>
      </c>
      <c r="W14" s="55"/>
      <c r="X14" s="55"/>
      <c r="Y14" s="55"/>
      <c r="Z14" s="57">
        <f t="shared" si="0"/>
        <v>89.5</v>
      </c>
      <c r="AA14" s="58"/>
      <c r="AB14" s="58"/>
      <c r="AC14" s="58"/>
      <c r="AD14" s="58"/>
      <c r="AE14" s="58"/>
    </row>
    <row r="15" spans="1:31" s="48" customFormat="1" ht="16.5" x14ac:dyDescent="0.25">
      <c r="A15" s="49" t="s">
        <v>40</v>
      </c>
      <c r="B15" s="49">
        <v>2002</v>
      </c>
      <c r="C15" s="55"/>
      <c r="D15" s="55"/>
      <c r="E15" s="55"/>
      <c r="F15" s="55">
        <v>1.5</v>
      </c>
      <c r="G15" s="55"/>
      <c r="H15" s="55"/>
      <c r="I15" s="55"/>
      <c r="J15" s="55">
        <v>7</v>
      </c>
      <c r="K15" s="55">
        <v>5</v>
      </c>
      <c r="L15" s="55">
        <v>5</v>
      </c>
      <c r="M15" s="55">
        <v>6</v>
      </c>
      <c r="N15" s="55">
        <v>4</v>
      </c>
      <c r="O15" s="55">
        <v>3</v>
      </c>
      <c r="P15" s="55"/>
      <c r="Q15" s="55">
        <v>4</v>
      </c>
      <c r="R15" s="55">
        <v>3</v>
      </c>
      <c r="S15" s="55">
        <v>4</v>
      </c>
      <c r="T15" s="55">
        <v>3</v>
      </c>
      <c r="U15" s="55"/>
      <c r="V15" s="55"/>
      <c r="W15" s="55">
        <v>30</v>
      </c>
      <c r="X15" s="55"/>
      <c r="Y15" s="55">
        <v>13.5</v>
      </c>
      <c r="Z15" s="57">
        <f t="shared" si="0"/>
        <v>89</v>
      </c>
      <c r="AA15" s="58"/>
      <c r="AB15" s="58"/>
      <c r="AC15" s="58"/>
      <c r="AD15" s="58"/>
      <c r="AE15" s="58"/>
    </row>
    <row r="16" spans="1:31" s="48" customFormat="1" ht="16.5" x14ac:dyDescent="0.25">
      <c r="A16" s="49" t="s">
        <v>6</v>
      </c>
      <c r="B16" s="49">
        <v>2003</v>
      </c>
      <c r="C16" s="55">
        <v>24</v>
      </c>
      <c r="D16" s="55">
        <v>40</v>
      </c>
      <c r="E16" s="55">
        <v>24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6"/>
      <c r="V16" s="55"/>
      <c r="W16" s="55"/>
      <c r="X16" s="55"/>
      <c r="Y16" s="55"/>
      <c r="Z16" s="57">
        <f t="shared" si="0"/>
        <v>88</v>
      </c>
      <c r="AA16" s="58"/>
      <c r="AB16" s="58"/>
      <c r="AC16" s="58"/>
      <c r="AD16" s="58"/>
      <c r="AE16" s="58"/>
    </row>
    <row r="17" spans="1:31" s="48" customFormat="1" ht="16.5" x14ac:dyDescent="0.25">
      <c r="A17" s="49" t="s">
        <v>24</v>
      </c>
      <c r="B17" s="49">
        <v>2000</v>
      </c>
      <c r="C17" s="55"/>
      <c r="D17" s="55">
        <v>8</v>
      </c>
      <c r="E17" s="55">
        <v>12</v>
      </c>
      <c r="F17" s="55">
        <v>5</v>
      </c>
      <c r="G17" s="55">
        <v>5.5</v>
      </c>
      <c r="H17" s="55">
        <v>10</v>
      </c>
      <c r="I17" s="55"/>
      <c r="J17" s="55">
        <v>2.5</v>
      </c>
      <c r="K17" s="55">
        <v>4.5</v>
      </c>
      <c r="L17" s="55">
        <v>4.5</v>
      </c>
      <c r="M17" s="55">
        <v>4.5</v>
      </c>
      <c r="N17" s="55">
        <v>1</v>
      </c>
      <c r="O17" s="55">
        <v>3.5</v>
      </c>
      <c r="P17" s="55">
        <v>3.5</v>
      </c>
      <c r="Q17" s="55">
        <v>2.5</v>
      </c>
      <c r="R17" s="55">
        <v>2</v>
      </c>
      <c r="S17" s="55">
        <v>3.5</v>
      </c>
      <c r="T17" s="55"/>
      <c r="U17" s="55"/>
      <c r="V17" s="55">
        <v>6</v>
      </c>
      <c r="W17" s="55"/>
      <c r="X17" s="55"/>
      <c r="Y17" s="55">
        <v>6</v>
      </c>
      <c r="Z17" s="57">
        <f t="shared" si="0"/>
        <v>84.5</v>
      </c>
      <c r="AA17" s="58"/>
      <c r="AB17" s="58"/>
      <c r="AD17" s="58"/>
      <c r="AE17" s="58"/>
    </row>
    <row r="18" spans="1:31" s="48" customFormat="1" ht="16.5" x14ac:dyDescent="0.25">
      <c r="A18" s="49" t="s">
        <v>21</v>
      </c>
      <c r="B18" s="49">
        <v>1999</v>
      </c>
      <c r="C18" s="55">
        <v>10</v>
      </c>
      <c r="D18" s="55"/>
      <c r="E18" s="55"/>
      <c r="F18" s="55"/>
      <c r="G18" s="55"/>
      <c r="H18" s="55"/>
      <c r="I18" s="55">
        <v>6</v>
      </c>
      <c r="J18" s="55"/>
      <c r="K18" s="55"/>
      <c r="L18" s="55"/>
      <c r="M18" s="55"/>
      <c r="N18" s="55"/>
      <c r="O18" s="55">
        <v>4</v>
      </c>
      <c r="P18" s="55">
        <v>5</v>
      </c>
      <c r="Q18" s="55">
        <v>1.5</v>
      </c>
      <c r="R18" s="55">
        <v>4</v>
      </c>
      <c r="S18" s="55"/>
      <c r="T18" s="55"/>
      <c r="U18" s="56"/>
      <c r="V18" s="55">
        <v>16.5</v>
      </c>
      <c r="W18" s="55">
        <v>21</v>
      </c>
      <c r="X18" s="55">
        <v>4.5</v>
      </c>
      <c r="Y18" s="55"/>
      <c r="Z18" s="57">
        <f t="shared" si="0"/>
        <v>72.5</v>
      </c>
      <c r="AD18" s="58"/>
      <c r="AE18" s="58"/>
    </row>
    <row r="19" spans="1:31" s="48" customFormat="1" ht="16.5" x14ac:dyDescent="0.25">
      <c r="A19" s="49" t="s">
        <v>19</v>
      </c>
      <c r="B19" s="49">
        <v>2003</v>
      </c>
      <c r="C19" s="55"/>
      <c r="D19" s="55">
        <v>14</v>
      </c>
      <c r="E19" s="55"/>
      <c r="F19" s="55"/>
      <c r="G19" s="55"/>
      <c r="H19" s="55">
        <v>6</v>
      </c>
      <c r="I19" s="55"/>
      <c r="J19" s="55"/>
      <c r="K19" s="55"/>
      <c r="L19" s="55"/>
      <c r="M19" s="55"/>
      <c r="N19" s="55">
        <v>1.5</v>
      </c>
      <c r="O19" s="55">
        <v>2.5</v>
      </c>
      <c r="P19" s="55"/>
      <c r="Q19" s="55"/>
      <c r="R19" s="55"/>
      <c r="S19" s="55">
        <v>2</v>
      </c>
      <c r="T19" s="55"/>
      <c r="U19" s="55"/>
      <c r="V19" s="55">
        <v>9</v>
      </c>
      <c r="W19" s="55">
        <v>13.5</v>
      </c>
      <c r="X19" s="55"/>
      <c r="Y19" s="55">
        <v>1.5</v>
      </c>
      <c r="Z19" s="57">
        <f t="shared" si="0"/>
        <v>50</v>
      </c>
      <c r="AC19" s="58"/>
      <c r="AD19" s="58"/>
      <c r="AE19" s="58"/>
    </row>
    <row r="20" spans="1:31" s="48" customFormat="1" ht="16.5" x14ac:dyDescent="0.25">
      <c r="A20" s="49" t="s">
        <v>36</v>
      </c>
      <c r="B20" s="49">
        <v>2004</v>
      </c>
      <c r="C20" s="55"/>
      <c r="D20" s="55"/>
      <c r="E20" s="55">
        <v>6</v>
      </c>
      <c r="F20" s="55">
        <v>4.5</v>
      </c>
      <c r="G20" s="55">
        <v>2.5</v>
      </c>
      <c r="H20" s="55"/>
      <c r="I20" s="55"/>
      <c r="J20" s="55">
        <v>5.5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>
        <v>7.5</v>
      </c>
      <c r="W20" s="55">
        <v>12</v>
      </c>
      <c r="X20" s="55">
        <v>1.5</v>
      </c>
      <c r="Y20" s="55">
        <v>3</v>
      </c>
      <c r="Z20" s="57">
        <f t="shared" si="0"/>
        <v>42.5</v>
      </c>
      <c r="AC20" s="58"/>
      <c r="AD20" s="58"/>
    </row>
    <row r="21" spans="1:31" s="48" customFormat="1" ht="16.5" x14ac:dyDescent="0.25">
      <c r="A21" s="49" t="s">
        <v>12</v>
      </c>
      <c r="B21" s="49">
        <v>1996</v>
      </c>
      <c r="C21" s="55"/>
      <c r="D21" s="55"/>
      <c r="E21" s="55"/>
      <c r="F21" s="55">
        <v>6</v>
      </c>
      <c r="G21" s="55"/>
      <c r="H21" s="55">
        <v>3</v>
      </c>
      <c r="I21" s="55"/>
      <c r="J21" s="55">
        <v>3.5</v>
      </c>
      <c r="K21" s="55">
        <v>5.5</v>
      </c>
      <c r="L21" s="55"/>
      <c r="M21" s="55">
        <v>5</v>
      </c>
      <c r="N21" s="55">
        <v>2</v>
      </c>
      <c r="O21" s="55">
        <v>5</v>
      </c>
      <c r="P21" s="55">
        <v>4</v>
      </c>
      <c r="Q21" s="55">
        <v>3</v>
      </c>
      <c r="R21" s="55">
        <v>2.5</v>
      </c>
      <c r="S21" s="55"/>
      <c r="T21" s="55"/>
      <c r="U21" s="55"/>
      <c r="V21" s="55"/>
      <c r="W21" s="55"/>
      <c r="X21" s="55"/>
      <c r="Y21" s="55"/>
      <c r="Z21" s="57">
        <f t="shared" si="0"/>
        <v>39.5</v>
      </c>
      <c r="AC21" s="58"/>
    </row>
    <row r="22" spans="1:31" s="48" customFormat="1" ht="16.5" x14ac:dyDescent="0.25">
      <c r="A22" s="49" t="s">
        <v>22</v>
      </c>
      <c r="B22" s="49">
        <v>2004</v>
      </c>
      <c r="C22" s="55"/>
      <c r="D22" s="55"/>
      <c r="E22" s="55"/>
      <c r="F22" s="55"/>
      <c r="G22" s="59">
        <v>4.5</v>
      </c>
      <c r="H22" s="55">
        <v>5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>
        <v>25.5</v>
      </c>
      <c r="X22" s="55"/>
      <c r="Y22" s="55"/>
      <c r="Z22" s="57">
        <f t="shared" si="0"/>
        <v>35</v>
      </c>
      <c r="AC22" s="58"/>
      <c r="AD22" s="58"/>
    </row>
    <row r="23" spans="1:31" s="48" customFormat="1" ht="16.5" x14ac:dyDescent="0.25">
      <c r="A23" s="49" t="s">
        <v>18</v>
      </c>
      <c r="B23" s="49">
        <v>2003</v>
      </c>
      <c r="C23" s="55">
        <v>18</v>
      </c>
      <c r="D23" s="55"/>
      <c r="E23" s="55"/>
      <c r="F23" s="55">
        <v>1</v>
      </c>
      <c r="G23" s="55">
        <v>1</v>
      </c>
      <c r="H23" s="55">
        <v>2.5</v>
      </c>
      <c r="I23" s="55"/>
      <c r="J23" s="55"/>
      <c r="K23" s="55"/>
      <c r="L23" s="55"/>
      <c r="M23" s="55"/>
      <c r="N23" s="55">
        <v>2.5</v>
      </c>
      <c r="O23" s="55"/>
      <c r="P23" s="55"/>
      <c r="Q23" s="55">
        <v>1</v>
      </c>
      <c r="R23" s="55"/>
      <c r="S23" s="55">
        <v>4.5</v>
      </c>
      <c r="T23" s="55">
        <v>3.5</v>
      </c>
      <c r="U23" s="56"/>
      <c r="V23" s="55"/>
      <c r="W23" s="55"/>
      <c r="X23" s="55"/>
      <c r="Y23" s="55"/>
      <c r="Z23" s="57">
        <f t="shared" si="0"/>
        <v>34</v>
      </c>
      <c r="AC23" s="58"/>
      <c r="AD23" s="58"/>
    </row>
    <row r="24" spans="1:31" s="48" customFormat="1" ht="16.5" x14ac:dyDescent="0.25">
      <c r="A24" s="49" t="s">
        <v>70</v>
      </c>
      <c r="B24" s="49">
        <v>2002</v>
      </c>
      <c r="C24" s="55"/>
      <c r="D24" s="55">
        <v>34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7">
        <f t="shared" si="0"/>
        <v>34</v>
      </c>
      <c r="AC24" s="58"/>
      <c r="AD24" s="58"/>
    </row>
    <row r="25" spans="1:31" s="48" customFormat="1" ht="16.5" x14ac:dyDescent="0.25">
      <c r="A25" s="49" t="s">
        <v>31</v>
      </c>
      <c r="B25" s="49">
        <v>2004</v>
      </c>
      <c r="C25" s="55">
        <v>14</v>
      </c>
      <c r="D25" s="55">
        <v>12</v>
      </c>
      <c r="E25" s="55">
        <v>4</v>
      </c>
      <c r="F25" s="55">
        <v>3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6"/>
      <c r="V25" s="55"/>
      <c r="W25" s="55"/>
      <c r="X25" s="55"/>
      <c r="Y25" s="55"/>
      <c r="Z25" s="57">
        <f t="shared" si="0"/>
        <v>33</v>
      </c>
      <c r="AC25" s="58"/>
      <c r="AD25" s="58"/>
    </row>
    <row r="26" spans="1:31" s="48" customFormat="1" ht="16.5" x14ac:dyDescent="0.25">
      <c r="A26" s="49" t="s">
        <v>174</v>
      </c>
      <c r="B26" s="49">
        <v>2004</v>
      </c>
      <c r="C26" s="55"/>
      <c r="D26" s="55"/>
      <c r="E26" s="55"/>
      <c r="F26" s="55"/>
      <c r="G26" s="59"/>
      <c r="H26" s="55"/>
      <c r="I26" s="55"/>
      <c r="J26" s="55">
        <v>4.5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>
        <v>16.5</v>
      </c>
      <c r="X26" s="55">
        <v>12</v>
      </c>
      <c r="Y26" s="55"/>
      <c r="Z26" s="57">
        <f t="shared" si="0"/>
        <v>33</v>
      </c>
      <c r="AA26" s="58"/>
      <c r="AC26" s="58"/>
      <c r="AD26" s="58"/>
      <c r="AE26" s="58"/>
    </row>
    <row r="27" spans="1:31" s="48" customFormat="1" ht="16.5" x14ac:dyDescent="0.25">
      <c r="A27" s="49" t="s">
        <v>33</v>
      </c>
      <c r="B27" s="49">
        <v>2004</v>
      </c>
      <c r="C27" s="55">
        <v>4</v>
      </c>
      <c r="D27" s="55"/>
      <c r="E27" s="55"/>
      <c r="F27" s="55"/>
      <c r="G27" s="55"/>
      <c r="H27" s="55">
        <v>0.5</v>
      </c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>
        <v>13.5</v>
      </c>
      <c r="Y27" s="55">
        <v>12</v>
      </c>
      <c r="Z27" s="57">
        <f t="shared" si="0"/>
        <v>30</v>
      </c>
      <c r="AA27" s="58"/>
      <c r="AB27" s="58"/>
      <c r="AC27" s="58"/>
      <c r="AD27" s="58"/>
      <c r="AE27" s="58"/>
    </row>
    <row r="28" spans="1:31" s="48" customFormat="1" ht="16.5" x14ac:dyDescent="0.25">
      <c r="A28" s="49" t="s">
        <v>34</v>
      </c>
      <c r="B28" s="49">
        <v>2005</v>
      </c>
      <c r="C28" s="55"/>
      <c r="D28" s="55"/>
      <c r="E28" s="55"/>
      <c r="F28" s="55">
        <v>4</v>
      </c>
      <c r="G28" s="55">
        <v>4</v>
      </c>
      <c r="H28" s="55">
        <v>7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>
        <v>6</v>
      </c>
      <c r="Y28" s="55">
        <v>9</v>
      </c>
      <c r="Z28" s="57">
        <f t="shared" si="0"/>
        <v>30</v>
      </c>
      <c r="AA28" s="58"/>
      <c r="AB28" s="58"/>
      <c r="AC28" s="58"/>
      <c r="AD28" s="58"/>
      <c r="AE28" s="58"/>
    </row>
    <row r="29" spans="1:31" s="48" customFormat="1" ht="16.5" x14ac:dyDescent="0.25">
      <c r="A29" s="49" t="s">
        <v>46</v>
      </c>
      <c r="B29" s="49">
        <v>2005</v>
      </c>
      <c r="C29" s="55"/>
      <c r="D29" s="55"/>
      <c r="E29" s="55"/>
      <c r="F29" s="55"/>
      <c r="G29" s="59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>
        <v>4.5</v>
      </c>
      <c r="W29" s="55">
        <v>9</v>
      </c>
      <c r="X29" s="55">
        <v>15</v>
      </c>
      <c r="Y29" s="55"/>
      <c r="Z29" s="57">
        <f t="shared" si="0"/>
        <v>28.5</v>
      </c>
      <c r="AA29" s="58"/>
      <c r="AB29" s="58"/>
      <c r="AC29" s="58"/>
      <c r="AD29" s="58"/>
      <c r="AE29" s="58"/>
    </row>
    <row r="30" spans="1:31" s="48" customFormat="1" ht="16.5" x14ac:dyDescent="0.25">
      <c r="A30" s="49" t="s">
        <v>23</v>
      </c>
      <c r="B30" s="49">
        <v>2004</v>
      </c>
      <c r="C30" s="55">
        <v>8</v>
      </c>
      <c r="D30" s="55"/>
      <c r="E30" s="55">
        <v>10</v>
      </c>
      <c r="F30" s="55"/>
      <c r="G30" s="55">
        <v>2</v>
      </c>
      <c r="H30" s="55">
        <v>5.5</v>
      </c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7">
        <f t="shared" si="0"/>
        <v>25.5</v>
      </c>
      <c r="AA30" s="58"/>
      <c r="AB30" s="58"/>
      <c r="AC30" s="58"/>
      <c r="AD30" s="58"/>
      <c r="AE30" s="58"/>
    </row>
    <row r="31" spans="1:31" s="48" customFormat="1" ht="16.5" x14ac:dyDescent="0.25">
      <c r="A31" s="49" t="s">
        <v>27</v>
      </c>
      <c r="B31" s="49">
        <v>2004</v>
      </c>
      <c r="C31" s="55">
        <v>2</v>
      </c>
      <c r="D31" s="55"/>
      <c r="E31" s="55">
        <v>2</v>
      </c>
      <c r="F31" s="55"/>
      <c r="G31" s="55">
        <v>3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6"/>
      <c r="V31" s="55"/>
      <c r="W31" s="55"/>
      <c r="X31" s="55">
        <v>9</v>
      </c>
      <c r="Y31" s="55">
        <v>4.5</v>
      </c>
      <c r="Z31" s="57">
        <f t="shared" si="0"/>
        <v>20.5</v>
      </c>
      <c r="AA31" s="58"/>
      <c r="AB31" s="58"/>
      <c r="AC31" s="58"/>
      <c r="AD31" s="58"/>
      <c r="AE31" s="58"/>
    </row>
    <row r="32" spans="1:31" s="48" customFormat="1" ht="16.5" x14ac:dyDescent="0.25">
      <c r="A32" s="49" t="s">
        <v>113</v>
      </c>
      <c r="B32" s="49">
        <v>2004</v>
      </c>
      <c r="C32" s="55"/>
      <c r="D32" s="55"/>
      <c r="E32" s="55"/>
      <c r="F32" s="55"/>
      <c r="G32" s="59">
        <v>1.5</v>
      </c>
      <c r="H32" s="55">
        <v>4.5</v>
      </c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>
        <v>12</v>
      </c>
      <c r="W32" s="55"/>
      <c r="X32" s="55"/>
      <c r="Y32" s="55"/>
      <c r="Z32" s="57">
        <f t="shared" si="0"/>
        <v>18</v>
      </c>
      <c r="AA32" s="58"/>
      <c r="AB32" s="58"/>
      <c r="AC32" s="58"/>
      <c r="AD32" s="58"/>
      <c r="AE32" s="58"/>
    </row>
    <row r="33" spans="1:31" s="48" customFormat="1" ht="16.5" x14ac:dyDescent="0.25">
      <c r="A33" s="49" t="s">
        <v>228</v>
      </c>
      <c r="B33" s="49">
        <v>2005</v>
      </c>
      <c r="C33" s="55"/>
      <c r="D33" s="55"/>
      <c r="E33" s="55"/>
      <c r="F33" s="55"/>
      <c r="G33" s="59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>
        <v>10.5</v>
      </c>
      <c r="W33" s="55"/>
      <c r="X33" s="55"/>
      <c r="Y33" s="55">
        <v>7.5</v>
      </c>
      <c r="Z33" s="57">
        <f t="shared" si="0"/>
        <v>18</v>
      </c>
      <c r="AA33" s="58"/>
      <c r="AB33" s="58"/>
      <c r="AE33" s="58"/>
    </row>
    <row r="34" spans="1:31" s="48" customFormat="1" ht="16.5" x14ac:dyDescent="0.25">
      <c r="A34" s="49" t="s">
        <v>227</v>
      </c>
      <c r="B34" s="49">
        <v>2004</v>
      </c>
      <c r="C34" s="55"/>
      <c r="D34" s="55"/>
      <c r="E34" s="55"/>
      <c r="F34" s="55"/>
      <c r="G34" s="59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>
        <v>18</v>
      </c>
      <c r="X34" s="55"/>
      <c r="Y34" s="55"/>
      <c r="Z34" s="57">
        <f t="shared" si="0"/>
        <v>18</v>
      </c>
      <c r="AA34" s="58"/>
      <c r="AB34" s="58"/>
      <c r="AE34" s="58"/>
    </row>
    <row r="35" spans="1:31" s="48" customFormat="1" ht="16.5" x14ac:dyDescent="0.25">
      <c r="A35" s="49" t="s">
        <v>32</v>
      </c>
      <c r="B35" s="49">
        <v>2004</v>
      </c>
      <c r="C35" s="55"/>
      <c r="D35" s="55">
        <v>1</v>
      </c>
      <c r="E35" s="55">
        <v>14</v>
      </c>
      <c r="F35" s="55"/>
      <c r="G35" s="55"/>
      <c r="H35" s="55"/>
      <c r="I35" s="55"/>
      <c r="J35" s="55">
        <v>2</v>
      </c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7">
        <f t="shared" ref="Z35:Z52" si="1">Y35+X35+W35+V35+U35+T35+S35+R35+Q35+P35+O35+N35+M35+L35+K35+J35+I35+H35+G35+F35+E35+D35+C35</f>
        <v>17</v>
      </c>
      <c r="AC35" s="58"/>
      <c r="AD35" s="58"/>
      <c r="AE35" s="58"/>
    </row>
    <row r="36" spans="1:31" s="48" customFormat="1" ht="16.5" x14ac:dyDescent="0.25">
      <c r="A36" s="49" t="s">
        <v>48</v>
      </c>
      <c r="B36" s="49">
        <v>2005</v>
      </c>
      <c r="C36" s="55"/>
      <c r="D36" s="55"/>
      <c r="E36" s="55"/>
      <c r="F36" s="55"/>
      <c r="G36" s="59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>
        <v>15</v>
      </c>
      <c r="X36" s="55"/>
      <c r="Y36" s="55"/>
      <c r="Z36" s="57">
        <f t="shared" si="1"/>
        <v>15</v>
      </c>
      <c r="AC36" s="58"/>
      <c r="AD36" s="58"/>
      <c r="AE36" s="58"/>
    </row>
    <row r="37" spans="1:31" s="48" customFormat="1" ht="16.5" x14ac:dyDescent="0.25">
      <c r="A37" s="49" t="s">
        <v>84</v>
      </c>
      <c r="B37" s="49">
        <v>2003</v>
      </c>
      <c r="C37" s="55">
        <v>6</v>
      </c>
      <c r="D37" s="55"/>
      <c r="E37" s="55"/>
      <c r="F37" s="55"/>
      <c r="G37" s="55"/>
      <c r="H37" s="55"/>
      <c r="I37" s="55"/>
      <c r="J37" s="55"/>
      <c r="K37" s="55"/>
      <c r="L37" s="55">
        <v>8.5</v>
      </c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7">
        <f t="shared" si="1"/>
        <v>14.5</v>
      </c>
      <c r="AC37" s="58"/>
      <c r="AD37" s="58"/>
      <c r="AE37" s="58"/>
    </row>
    <row r="38" spans="1:31" s="48" customFormat="1" ht="16.5" x14ac:dyDescent="0.25">
      <c r="A38" s="49" t="s">
        <v>25</v>
      </c>
      <c r="B38" s="49">
        <v>2004</v>
      </c>
      <c r="C38" s="55"/>
      <c r="D38" s="55"/>
      <c r="E38" s="55"/>
      <c r="F38" s="55"/>
      <c r="G38" s="59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>
        <v>1.5</v>
      </c>
      <c r="W38" s="55">
        <v>10.5</v>
      </c>
      <c r="X38" s="55"/>
      <c r="Y38" s="55"/>
      <c r="Z38" s="57">
        <f t="shared" si="1"/>
        <v>12</v>
      </c>
      <c r="AC38" s="58"/>
      <c r="AD38" s="58"/>
      <c r="AE38" s="58"/>
    </row>
    <row r="39" spans="1:31" s="48" customFormat="1" ht="16.5" x14ac:dyDescent="0.25">
      <c r="A39" s="49" t="s">
        <v>20</v>
      </c>
      <c r="B39" s="49">
        <v>2003</v>
      </c>
      <c r="C39" s="55"/>
      <c r="D39" s="55"/>
      <c r="E39" s="55"/>
      <c r="F39" s="55"/>
      <c r="G39" s="59"/>
      <c r="H39" s="55"/>
      <c r="I39" s="55"/>
      <c r="J39" s="55"/>
      <c r="K39" s="55"/>
      <c r="L39" s="55"/>
      <c r="M39" s="55"/>
      <c r="N39" s="55">
        <v>0.5</v>
      </c>
      <c r="O39" s="55">
        <v>4.5</v>
      </c>
      <c r="P39" s="55"/>
      <c r="Q39" s="55">
        <v>3.5</v>
      </c>
      <c r="R39" s="55"/>
      <c r="S39" s="55"/>
      <c r="T39" s="55"/>
      <c r="U39" s="55"/>
      <c r="V39" s="55"/>
      <c r="W39" s="55"/>
      <c r="X39" s="55"/>
      <c r="Y39" s="55"/>
      <c r="Z39" s="57">
        <f t="shared" si="1"/>
        <v>8.5</v>
      </c>
      <c r="AC39" s="58"/>
      <c r="AD39" s="58"/>
      <c r="AE39" s="58"/>
    </row>
    <row r="40" spans="1:31" s="48" customFormat="1" ht="16.5" x14ac:dyDescent="0.25">
      <c r="A40" s="49" t="s">
        <v>73</v>
      </c>
      <c r="B40" s="49">
        <v>2005</v>
      </c>
      <c r="C40" s="55"/>
      <c r="D40" s="55"/>
      <c r="E40" s="55"/>
      <c r="F40" s="55"/>
      <c r="G40" s="59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>
        <v>7.5</v>
      </c>
      <c r="X40" s="55"/>
      <c r="Y40" s="55"/>
      <c r="Z40" s="57">
        <f t="shared" si="1"/>
        <v>7.5</v>
      </c>
      <c r="AC40" s="58"/>
      <c r="AD40" s="58"/>
      <c r="AE40" s="58"/>
    </row>
    <row r="41" spans="1:31" s="48" customFormat="1" ht="16.5" x14ac:dyDescent="0.25">
      <c r="A41" s="49" t="s">
        <v>49</v>
      </c>
      <c r="B41" s="49">
        <v>2005</v>
      </c>
      <c r="C41" s="55"/>
      <c r="D41" s="55"/>
      <c r="E41" s="55"/>
      <c r="F41" s="55"/>
      <c r="G41" s="59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>
        <v>7.5</v>
      </c>
      <c r="Y41" s="55"/>
      <c r="Z41" s="57">
        <f t="shared" si="1"/>
        <v>7.5</v>
      </c>
      <c r="AC41" s="58"/>
      <c r="AD41" s="58"/>
      <c r="AE41" s="58"/>
    </row>
    <row r="42" spans="1:31" s="48" customFormat="1" ht="16.5" x14ac:dyDescent="0.25">
      <c r="A42" s="49" t="s">
        <v>269</v>
      </c>
      <c r="B42" s="49">
        <v>2006</v>
      </c>
      <c r="C42" s="55"/>
      <c r="D42" s="55"/>
      <c r="E42" s="55"/>
      <c r="F42" s="55"/>
      <c r="G42" s="59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>
        <v>6</v>
      </c>
      <c r="X42" s="55"/>
      <c r="Y42" s="55"/>
      <c r="Z42" s="57">
        <f t="shared" si="1"/>
        <v>6</v>
      </c>
      <c r="AC42" s="58"/>
      <c r="AD42" s="58"/>
      <c r="AE42" s="58"/>
    </row>
    <row r="43" spans="1:31" s="48" customFormat="1" ht="16.5" x14ac:dyDescent="0.25">
      <c r="A43" s="49" t="s">
        <v>270</v>
      </c>
      <c r="B43" s="49">
        <v>2004</v>
      </c>
      <c r="C43" s="55"/>
      <c r="D43" s="55"/>
      <c r="E43" s="55"/>
      <c r="F43" s="55"/>
      <c r="G43" s="59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>
        <v>4.5</v>
      </c>
      <c r="X43" s="55"/>
      <c r="Y43" s="55"/>
      <c r="Z43" s="57">
        <f t="shared" si="1"/>
        <v>4.5</v>
      </c>
      <c r="AC43" s="58"/>
      <c r="AD43" s="58"/>
      <c r="AE43" s="58"/>
    </row>
    <row r="44" spans="1:31" s="48" customFormat="1" ht="16.5" x14ac:dyDescent="0.25">
      <c r="A44" s="49" t="s">
        <v>131</v>
      </c>
      <c r="B44" s="49">
        <v>2005</v>
      </c>
      <c r="C44" s="55"/>
      <c r="D44" s="55"/>
      <c r="E44" s="55"/>
      <c r="F44" s="55"/>
      <c r="G44" s="59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>
        <v>1.5</v>
      </c>
      <c r="X44" s="55">
        <v>3</v>
      </c>
      <c r="Y44" s="55"/>
      <c r="Z44" s="57">
        <f t="shared" si="1"/>
        <v>4.5</v>
      </c>
      <c r="AC44" s="58"/>
      <c r="AD44" s="58"/>
      <c r="AE44" s="58"/>
    </row>
    <row r="45" spans="1:31" s="48" customFormat="1" ht="16.5" x14ac:dyDescent="0.25">
      <c r="A45" s="49" t="s">
        <v>202</v>
      </c>
      <c r="B45" s="49"/>
      <c r="C45" s="55"/>
      <c r="D45" s="55"/>
      <c r="E45" s="55"/>
      <c r="F45" s="55"/>
      <c r="G45" s="59"/>
      <c r="H45" s="55"/>
      <c r="I45" s="55"/>
      <c r="J45" s="55"/>
      <c r="K45" s="55"/>
      <c r="L45" s="55">
        <v>4</v>
      </c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7">
        <f t="shared" si="1"/>
        <v>4</v>
      </c>
      <c r="AC45" s="58"/>
      <c r="AD45" s="58"/>
      <c r="AE45" s="58"/>
    </row>
    <row r="46" spans="1:31" s="48" customFormat="1" ht="16.5" x14ac:dyDescent="0.25">
      <c r="A46" s="49" t="s">
        <v>203</v>
      </c>
      <c r="B46" s="49">
        <v>2004</v>
      </c>
      <c r="C46" s="55"/>
      <c r="D46" s="55"/>
      <c r="E46" s="55"/>
      <c r="F46" s="55"/>
      <c r="G46" s="59"/>
      <c r="H46" s="55"/>
      <c r="I46" s="55"/>
      <c r="J46" s="55"/>
      <c r="K46" s="55"/>
      <c r="L46" s="55">
        <v>3.5</v>
      </c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7">
        <f t="shared" si="1"/>
        <v>3.5</v>
      </c>
      <c r="AC46" s="58"/>
      <c r="AD46" s="58"/>
      <c r="AE46" s="58"/>
    </row>
    <row r="47" spans="1:31" s="48" customFormat="1" ht="16.5" x14ac:dyDescent="0.25">
      <c r="A47" s="49" t="s">
        <v>121</v>
      </c>
      <c r="B47" s="49">
        <v>2005</v>
      </c>
      <c r="C47" s="55"/>
      <c r="D47" s="55"/>
      <c r="E47" s="55"/>
      <c r="F47" s="55"/>
      <c r="G47" s="59"/>
      <c r="H47" s="55"/>
      <c r="I47" s="55"/>
      <c r="J47" s="55">
        <v>3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7">
        <f t="shared" si="1"/>
        <v>3</v>
      </c>
      <c r="AC47" s="58"/>
      <c r="AD47" s="58"/>
      <c r="AE47" s="58"/>
    </row>
    <row r="48" spans="1:31" s="48" customFormat="1" ht="16.5" x14ac:dyDescent="0.25">
      <c r="A48" s="49" t="s">
        <v>135</v>
      </c>
      <c r="B48" s="49">
        <v>2005</v>
      </c>
      <c r="C48" s="55"/>
      <c r="D48" s="55"/>
      <c r="E48" s="55"/>
      <c r="F48" s="55"/>
      <c r="G48" s="59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>
        <v>3</v>
      </c>
      <c r="W48" s="55"/>
      <c r="X48" s="55"/>
      <c r="Y48" s="55"/>
      <c r="Z48" s="57">
        <f t="shared" si="1"/>
        <v>3</v>
      </c>
      <c r="AC48" s="58"/>
      <c r="AD48" s="58"/>
      <c r="AE48" s="58"/>
    </row>
    <row r="49" spans="1:31" s="48" customFormat="1" ht="16.5" x14ac:dyDescent="0.25">
      <c r="A49" s="49" t="s">
        <v>67</v>
      </c>
      <c r="B49" s="49">
        <v>2004</v>
      </c>
      <c r="C49" s="55"/>
      <c r="D49" s="55"/>
      <c r="E49" s="55"/>
      <c r="F49" s="55"/>
      <c r="G49" s="59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>
        <v>3</v>
      </c>
      <c r="X49" s="55"/>
      <c r="Y49" s="55"/>
      <c r="Z49" s="57">
        <f t="shared" si="1"/>
        <v>3</v>
      </c>
      <c r="AC49" s="58"/>
      <c r="AD49" s="58"/>
      <c r="AE49" s="58"/>
    </row>
    <row r="50" spans="1:31" s="48" customFormat="1" ht="16.5" x14ac:dyDescent="0.25">
      <c r="A50" s="49" t="s">
        <v>189</v>
      </c>
      <c r="B50" s="49">
        <v>2005</v>
      </c>
      <c r="C50" s="55"/>
      <c r="D50" s="55"/>
      <c r="E50" s="55"/>
      <c r="F50" s="55"/>
      <c r="G50" s="59"/>
      <c r="H50" s="55"/>
      <c r="I50" s="55"/>
      <c r="J50" s="55">
        <v>1.5</v>
      </c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7">
        <f t="shared" si="1"/>
        <v>1.5</v>
      </c>
      <c r="AC50" s="58"/>
      <c r="AD50" s="58"/>
      <c r="AE50" s="58"/>
    </row>
    <row r="51" spans="1:31" s="48" customFormat="1" ht="16.5" x14ac:dyDescent="0.25">
      <c r="A51" s="49" t="s">
        <v>151</v>
      </c>
      <c r="B51" s="49">
        <v>2005</v>
      </c>
      <c r="C51" s="55"/>
      <c r="D51" s="55"/>
      <c r="E51" s="55"/>
      <c r="F51" s="55"/>
      <c r="G51" s="59"/>
      <c r="H51" s="55"/>
      <c r="I51" s="55"/>
      <c r="J51" s="55">
        <v>1</v>
      </c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7">
        <f t="shared" si="1"/>
        <v>1</v>
      </c>
      <c r="AC51" s="58"/>
      <c r="AD51" s="58"/>
      <c r="AE51" s="58"/>
    </row>
    <row r="52" spans="1:31" s="48" customFormat="1" ht="16.5" x14ac:dyDescent="0.25">
      <c r="A52" s="49" t="s">
        <v>153</v>
      </c>
      <c r="B52" s="49">
        <v>2006</v>
      </c>
      <c r="C52" s="55"/>
      <c r="D52" s="55"/>
      <c r="E52" s="55"/>
      <c r="F52" s="55"/>
      <c r="G52" s="59"/>
      <c r="H52" s="55"/>
      <c r="I52" s="55"/>
      <c r="J52" s="55">
        <v>0.5</v>
      </c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7">
        <f t="shared" si="1"/>
        <v>0.5</v>
      </c>
      <c r="AC52" s="58"/>
      <c r="AD52" s="58"/>
      <c r="AE52" s="58"/>
    </row>
    <row r="53" spans="1:31" ht="51" customHeight="1" x14ac:dyDescent="0.25">
      <c r="A53" s="61" t="s">
        <v>307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3"/>
    </row>
    <row r="54" spans="1:31" ht="50.25" customHeight="1" x14ac:dyDescent="0.25">
      <c r="A54" s="2" t="s">
        <v>0</v>
      </c>
      <c r="B54" s="3" t="s">
        <v>1</v>
      </c>
      <c r="C54" s="3" t="s">
        <v>244</v>
      </c>
      <c r="D54" s="3" t="s">
        <v>91</v>
      </c>
      <c r="E54" s="3" t="s">
        <v>99</v>
      </c>
      <c r="F54" s="6" t="s">
        <v>200</v>
      </c>
      <c r="G54" s="3" t="s">
        <v>205</v>
      </c>
      <c r="H54" s="3" t="s">
        <v>225</v>
      </c>
      <c r="I54" s="3" t="s">
        <v>245</v>
      </c>
      <c r="J54" s="3" t="s">
        <v>264</v>
      </c>
      <c r="K54" s="3" t="s">
        <v>275</v>
      </c>
      <c r="L54" s="37" t="s">
        <v>281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6"/>
      <c r="AA54" s="18"/>
      <c r="AB54" s="18"/>
      <c r="AC54" s="18"/>
      <c r="AD54" s="18"/>
      <c r="AE54" s="18"/>
    </row>
    <row r="55" spans="1:31" x14ac:dyDescent="0.25">
      <c r="A55" s="2" t="s">
        <v>10</v>
      </c>
      <c r="B55" s="2">
        <v>2000</v>
      </c>
      <c r="C55" s="4">
        <v>60</v>
      </c>
      <c r="D55" s="4" t="s">
        <v>92</v>
      </c>
      <c r="E55" s="8">
        <v>60</v>
      </c>
      <c r="F55" s="4">
        <v>20</v>
      </c>
      <c r="G55" s="4" t="s">
        <v>278</v>
      </c>
      <c r="H55" s="4">
        <v>20</v>
      </c>
      <c r="I55" s="4"/>
      <c r="J55" s="4">
        <v>40</v>
      </c>
      <c r="K55" s="4"/>
      <c r="L55" s="23">
        <f>J55+H55+F55+E55+C55+70+33</f>
        <v>303</v>
      </c>
      <c r="M55" s="4"/>
      <c r="N55" s="4"/>
      <c r="O55" s="4"/>
      <c r="P55" s="4"/>
      <c r="Q55" s="4"/>
      <c r="R55" s="4"/>
      <c r="S55" s="4"/>
      <c r="T55" s="4"/>
      <c r="U55" s="10"/>
      <c r="V55" s="4"/>
      <c r="W55" s="4"/>
      <c r="X55" s="4"/>
      <c r="Y55" s="4"/>
      <c r="Z55" s="8"/>
      <c r="AA55" s="19"/>
      <c r="AB55" s="19"/>
      <c r="AC55" s="19"/>
      <c r="AD55" s="19"/>
      <c r="AE55" s="19"/>
    </row>
    <row r="56" spans="1:31" x14ac:dyDescent="0.25">
      <c r="A56" s="2" t="s">
        <v>9</v>
      </c>
      <c r="B56" s="2">
        <v>2001</v>
      </c>
      <c r="C56" s="4">
        <v>60</v>
      </c>
      <c r="D56" s="4" t="s">
        <v>95</v>
      </c>
      <c r="E56" s="8">
        <v>30</v>
      </c>
      <c r="F56" s="4">
        <v>17</v>
      </c>
      <c r="G56" s="4" t="s">
        <v>277</v>
      </c>
      <c r="H56" s="4">
        <v>17</v>
      </c>
      <c r="I56" s="4"/>
      <c r="J56" s="4">
        <v>28</v>
      </c>
      <c r="K56" s="4">
        <v>34</v>
      </c>
      <c r="L56" s="23">
        <f>K56+J56+H56+F56+E56+C56+42+23</f>
        <v>251</v>
      </c>
      <c r="M56" s="4"/>
      <c r="N56" s="4"/>
      <c r="O56" s="4"/>
      <c r="P56" s="4"/>
      <c r="Q56" s="4"/>
      <c r="R56" s="4"/>
      <c r="S56" s="4"/>
      <c r="T56" s="4"/>
      <c r="U56" s="10"/>
      <c r="V56" s="4"/>
      <c r="W56" s="4"/>
      <c r="X56" s="4"/>
      <c r="Y56" s="4"/>
      <c r="Z56" s="8"/>
      <c r="AA56" s="19"/>
      <c r="AB56" s="19"/>
      <c r="AC56" s="19"/>
      <c r="AD56" s="19"/>
      <c r="AE56" s="19"/>
    </row>
    <row r="57" spans="1:31" x14ac:dyDescent="0.25">
      <c r="A57" s="2" t="s">
        <v>87</v>
      </c>
      <c r="B57" s="2">
        <v>2002</v>
      </c>
      <c r="C57" s="4">
        <v>51</v>
      </c>
      <c r="D57" s="4" t="s">
        <v>98</v>
      </c>
      <c r="E57" s="8">
        <v>42</v>
      </c>
      <c r="F57" s="4">
        <v>17</v>
      </c>
      <c r="G57" s="4">
        <v>12</v>
      </c>
      <c r="H57" s="4">
        <v>12</v>
      </c>
      <c r="I57" s="4">
        <v>40</v>
      </c>
      <c r="J57" s="4">
        <v>28</v>
      </c>
      <c r="K57" s="4">
        <v>18</v>
      </c>
      <c r="L57" s="23">
        <f>K57+J57+I57+H57+G57+F57+E57+C57+30</f>
        <v>250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8"/>
      <c r="AA57" s="19"/>
      <c r="AB57" s="19"/>
      <c r="AC57" s="19"/>
      <c r="AD57" s="19"/>
      <c r="AE57" s="19"/>
    </row>
    <row r="58" spans="1:31" x14ac:dyDescent="0.25">
      <c r="A58" s="2" t="s">
        <v>11</v>
      </c>
      <c r="B58" s="2">
        <v>2001</v>
      </c>
      <c r="C58" s="4">
        <v>51</v>
      </c>
      <c r="D58" s="4" t="s">
        <v>94</v>
      </c>
      <c r="E58" s="8">
        <v>51</v>
      </c>
      <c r="F58" s="4">
        <v>20</v>
      </c>
      <c r="G58" s="4"/>
      <c r="H58" s="4"/>
      <c r="I58" s="4"/>
      <c r="J58" s="4">
        <v>40</v>
      </c>
      <c r="K58" s="4">
        <v>28</v>
      </c>
      <c r="L58" s="23">
        <f>K58+J58+I58+H58+G58+F58+E58+C58+47</f>
        <v>237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8"/>
      <c r="AA58" s="19"/>
      <c r="AB58" s="19"/>
      <c r="AC58" s="19"/>
      <c r="AD58" s="19"/>
      <c r="AE58" s="19"/>
    </row>
    <row r="59" spans="1:31" x14ac:dyDescent="0.25">
      <c r="A59" s="2" t="s">
        <v>79</v>
      </c>
      <c r="B59" s="2">
        <v>2000</v>
      </c>
      <c r="C59" s="4">
        <v>60</v>
      </c>
      <c r="D59" s="4" t="s">
        <v>97</v>
      </c>
      <c r="E59" s="8">
        <v>60</v>
      </c>
      <c r="F59" s="4">
        <v>20</v>
      </c>
      <c r="G59" s="4">
        <v>3</v>
      </c>
      <c r="H59" s="4">
        <v>20</v>
      </c>
      <c r="I59" s="4"/>
      <c r="J59" s="4">
        <v>40</v>
      </c>
      <c r="K59" s="4"/>
      <c r="L59" s="23">
        <f>K59+J59+H59+G59+F59+E59+C59+31</f>
        <v>234</v>
      </c>
      <c r="M59" s="4"/>
      <c r="N59" s="4"/>
      <c r="O59" s="4"/>
      <c r="P59" s="4"/>
      <c r="Q59" s="4"/>
      <c r="R59" s="4"/>
      <c r="S59" s="4"/>
      <c r="T59" s="4"/>
      <c r="U59" s="10"/>
      <c r="V59" s="4"/>
      <c r="W59" s="4"/>
      <c r="X59" s="4"/>
      <c r="Y59" s="4"/>
      <c r="Z59" s="8"/>
      <c r="AA59" s="19"/>
      <c r="AB59" s="19"/>
      <c r="AC59" s="19"/>
      <c r="AD59" s="19"/>
      <c r="AE59" s="19"/>
    </row>
    <row r="60" spans="1:31" x14ac:dyDescent="0.25">
      <c r="A60" s="2" t="s">
        <v>39</v>
      </c>
      <c r="B60" s="2">
        <v>2002</v>
      </c>
      <c r="C60" s="4">
        <v>51</v>
      </c>
      <c r="D60" s="4">
        <v>21</v>
      </c>
      <c r="E60" s="8"/>
      <c r="F60" s="4">
        <v>17</v>
      </c>
      <c r="G60" s="4" t="s">
        <v>279</v>
      </c>
      <c r="H60" s="4">
        <v>14</v>
      </c>
      <c r="I60" s="4"/>
      <c r="J60" s="4">
        <v>40</v>
      </c>
      <c r="K60" s="4">
        <v>40</v>
      </c>
      <c r="L60" s="23">
        <f>K60+J60+I60+H60+F60+E60+D60+C60+20</f>
        <v>203</v>
      </c>
      <c r="M60" s="4"/>
      <c r="N60" s="4"/>
      <c r="O60" s="4"/>
      <c r="P60" s="4"/>
      <c r="Q60" s="4"/>
      <c r="R60" s="4"/>
      <c r="S60" s="4"/>
      <c r="T60" s="4"/>
      <c r="U60" s="10"/>
      <c r="V60" s="4"/>
      <c r="W60" s="4"/>
      <c r="X60" s="4"/>
      <c r="Y60" s="4"/>
      <c r="Z60" s="8"/>
      <c r="AA60" s="19"/>
      <c r="AB60" s="19"/>
      <c r="AC60" s="19"/>
      <c r="AD60" s="19"/>
      <c r="AE60" s="19"/>
    </row>
    <row r="61" spans="1:31" x14ac:dyDescent="0.25">
      <c r="A61" s="2" t="s">
        <v>17</v>
      </c>
      <c r="B61" s="2">
        <v>2002</v>
      </c>
      <c r="C61" s="4">
        <v>42</v>
      </c>
      <c r="D61" s="4"/>
      <c r="E61" s="8">
        <v>42</v>
      </c>
      <c r="F61" s="4">
        <v>14</v>
      </c>
      <c r="G61" s="4">
        <v>9</v>
      </c>
      <c r="H61" s="4">
        <v>14</v>
      </c>
      <c r="I61" s="4"/>
      <c r="J61" s="4">
        <v>28</v>
      </c>
      <c r="K61" s="4">
        <v>40</v>
      </c>
      <c r="L61" s="23">
        <f>K61+J61+I61+H61+G61+F61+E61+D61+C61</f>
        <v>189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8"/>
      <c r="AA61" s="19"/>
      <c r="AB61" s="19"/>
      <c r="AC61" s="19"/>
      <c r="AD61" s="19"/>
      <c r="AE61" s="19"/>
    </row>
    <row r="62" spans="1:31" x14ac:dyDescent="0.25">
      <c r="A62" s="2" t="s">
        <v>2</v>
      </c>
      <c r="B62" s="2">
        <v>1982</v>
      </c>
      <c r="C62" s="4">
        <v>51</v>
      </c>
      <c r="D62" s="4" t="s">
        <v>93</v>
      </c>
      <c r="E62" s="8">
        <v>51</v>
      </c>
      <c r="F62" s="4"/>
      <c r="G62" s="4"/>
      <c r="H62" s="4"/>
      <c r="I62" s="4"/>
      <c r="J62" s="4"/>
      <c r="K62" s="4">
        <v>28</v>
      </c>
      <c r="L62" s="23">
        <f>K62+E62+C62+58</f>
        <v>188</v>
      </c>
      <c r="M62" s="4"/>
      <c r="N62" s="4"/>
      <c r="O62" s="4"/>
      <c r="P62" s="4"/>
      <c r="Q62" s="4"/>
      <c r="R62" s="4"/>
      <c r="S62" s="4"/>
      <c r="T62" s="4"/>
      <c r="U62" s="10"/>
      <c r="V62" s="4"/>
      <c r="W62" s="4"/>
      <c r="X62" s="4"/>
      <c r="Y62" s="4"/>
      <c r="Z62" s="8"/>
      <c r="AA62" s="19"/>
      <c r="AB62" s="19"/>
      <c r="AC62" s="19"/>
      <c r="AD62" s="19"/>
      <c r="AE62" s="19"/>
    </row>
    <row r="63" spans="1:31" x14ac:dyDescent="0.25">
      <c r="A63" s="2" t="s">
        <v>42</v>
      </c>
      <c r="B63" s="2">
        <v>2004</v>
      </c>
      <c r="C63" s="4"/>
      <c r="D63" s="4" t="s">
        <v>96</v>
      </c>
      <c r="E63" s="8">
        <v>36</v>
      </c>
      <c r="F63" s="4"/>
      <c r="G63" s="4"/>
      <c r="H63" s="4"/>
      <c r="I63" s="4">
        <v>34</v>
      </c>
      <c r="J63" s="4">
        <v>34</v>
      </c>
      <c r="K63" s="4">
        <v>24</v>
      </c>
      <c r="L63" s="23">
        <f>K63+J63+I63+E63+36</f>
        <v>164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8"/>
      <c r="AA63" s="19"/>
      <c r="AB63" s="19"/>
      <c r="AC63" s="19"/>
      <c r="AD63" s="19"/>
      <c r="AE63" s="19"/>
    </row>
    <row r="64" spans="1:31" x14ac:dyDescent="0.25">
      <c r="A64" s="2" t="s">
        <v>40</v>
      </c>
      <c r="B64" s="2">
        <v>2002</v>
      </c>
      <c r="C64" s="4">
        <v>42</v>
      </c>
      <c r="D64" s="4"/>
      <c r="E64" s="8">
        <v>6</v>
      </c>
      <c r="F64" s="4">
        <v>14</v>
      </c>
      <c r="G64" s="4">
        <v>8</v>
      </c>
      <c r="H64" s="4">
        <v>12</v>
      </c>
      <c r="I64" s="4">
        <v>40</v>
      </c>
      <c r="J64" s="4">
        <v>22</v>
      </c>
      <c r="K64" s="4">
        <v>18</v>
      </c>
      <c r="L64" s="23">
        <f>K64+J64+I64+H64+G64+F64+E64+D64+C64</f>
        <v>162</v>
      </c>
      <c r="M64" s="4"/>
      <c r="N64" s="4"/>
      <c r="O64" s="4"/>
      <c r="P64" s="4"/>
      <c r="Q64" s="4"/>
      <c r="R64" s="4"/>
      <c r="S64" s="4"/>
      <c r="T64" s="4"/>
      <c r="U64" s="10"/>
      <c r="V64" s="4"/>
      <c r="W64" s="4"/>
      <c r="X64" s="4"/>
      <c r="Y64" s="4"/>
      <c r="Z64" s="8"/>
      <c r="AA64" s="19"/>
      <c r="AB64" s="19"/>
      <c r="AC64" s="19"/>
      <c r="AD64" s="19"/>
      <c r="AE64" s="19"/>
    </row>
    <row r="65" spans="1:31" x14ac:dyDescent="0.25">
      <c r="A65" s="2" t="s">
        <v>22</v>
      </c>
      <c r="B65" s="2">
        <v>2004</v>
      </c>
      <c r="C65" s="4">
        <v>42</v>
      </c>
      <c r="D65" s="4"/>
      <c r="E65" s="8">
        <v>36</v>
      </c>
      <c r="F65" s="4"/>
      <c r="G65" s="4"/>
      <c r="H65" s="4"/>
      <c r="I65" s="4">
        <v>34</v>
      </c>
      <c r="J65" s="4">
        <v>20</v>
      </c>
      <c r="K65" s="4">
        <v>16</v>
      </c>
      <c r="L65" s="23">
        <f>K65+J65+I65+H65+G65+F65+E65+D65+C65</f>
        <v>148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8"/>
      <c r="AA65" s="19"/>
      <c r="AB65" s="19"/>
      <c r="AC65" s="19"/>
      <c r="AD65" s="19"/>
      <c r="AE65" s="19"/>
    </row>
    <row r="66" spans="1:31" x14ac:dyDescent="0.25">
      <c r="A66" s="2" t="s">
        <v>8</v>
      </c>
      <c r="B66" s="2">
        <v>2002</v>
      </c>
      <c r="C66" s="4"/>
      <c r="D66" s="4">
        <v>3</v>
      </c>
      <c r="E66" s="8">
        <v>30</v>
      </c>
      <c r="F66" s="4">
        <v>20</v>
      </c>
      <c r="G66" s="4"/>
      <c r="H66" s="4">
        <v>17</v>
      </c>
      <c r="I66" s="4"/>
      <c r="J66" s="4">
        <v>28</v>
      </c>
      <c r="K66" s="4">
        <v>34</v>
      </c>
      <c r="L66" s="23">
        <f>K66+J66+I66+H66+G66+F66+E66+D66+C66</f>
        <v>132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8"/>
      <c r="AA66" s="19"/>
      <c r="AB66" s="19"/>
      <c r="AC66" s="19"/>
      <c r="AD66" s="19"/>
      <c r="AE66" s="19"/>
    </row>
    <row r="67" spans="1:31" x14ac:dyDescent="0.25">
      <c r="A67" s="2" t="s">
        <v>24</v>
      </c>
      <c r="B67" s="2">
        <v>2000</v>
      </c>
      <c r="C67" s="4">
        <v>30</v>
      </c>
      <c r="D67" s="4"/>
      <c r="E67" s="8">
        <v>24</v>
      </c>
      <c r="F67" s="4">
        <v>14</v>
      </c>
      <c r="G67" s="4">
        <v>11</v>
      </c>
      <c r="H67" s="4"/>
      <c r="I67" s="4">
        <v>28</v>
      </c>
      <c r="J67" s="4">
        <v>22</v>
      </c>
      <c r="K67" s="4"/>
      <c r="L67" s="23">
        <f>K67+J67+I67+H67+G67+F67+E67+D67+C67</f>
        <v>129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8"/>
      <c r="AA67" s="19"/>
      <c r="AB67" s="19"/>
      <c r="AD67" s="19"/>
      <c r="AE67" s="19"/>
    </row>
    <row r="68" spans="1:31" x14ac:dyDescent="0.25">
      <c r="A68" s="2" t="s">
        <v>21</v>
      </c>
      <c r="B68" s="2">
        <v>1999</v>
      </c>
      <c r="C68" s="4">
        <v>30</v>
      </c>
      <c r="D68" s="4"/>
      <c r="E68" s="8">
        <v>24</v>
      </c>
      <c r="F68" s="4">
        <v>17</v>
      </c>
      <c r="G68" s="4"/>
      <c r="H68" s="4"/>
      <c r="I68" s="4">
        <v>28</v>
      </c>
      <c r="J68" s="4">
        <v>22</v>
      </c>
      <c r="K68" s="4"/>
      <c r="L68" s="23">
        <f>K68+J68+I68+H68+G68+F68+E68+D68+C68</f>
        <v>121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8"/>
      <c r="AC68" s="19"/>
      <c r="AD68" s="19"/>
      <c r="AE68" s="19"/>
    </row>
    <row r="69" spans="1:31" x14ac:dyDescent="0.25">
      <c r="A69" s="2" t="s">
        <v>18</v>
      </c>
      <c r="B69" s="2">
        <v>2003</v>
      </c>
      <c r="C69" s="4">
        <v>60</v>
      </c>
      <c r="D69" s="4"/>
      <c r="E69" s="8">
        <v>33</v>
      </c>
      <c r="F69" s="4"/>
      <c r="G69" s="4"/>
      <c r="H69" s="4"/>
      <c r="I69" s="4"/>
      <c r="J69" s="4">
        <v>22</v>
      </c>
      <c r="K69" s="4"/>
      <c r="L69" s="23">
        <f>J69+E69+C69</f>
        <v>115</v>
      </c>
      <c r="M69" s="4"/>
      <c r="N69" s="4"/>
      <c r="O69" s="4"/>
      <c r="P69" s="4"/>
      <c r="Q69" s="4"/>
      <c r="R69" s="4"/>
      <c r="S69" s="4"/>
      <c r="T69" s="4"/>
      <c r="U69" s="10"/>
      <c r="V69" s="4"/>
      <c r="W69" s="4"/>
      <c r="X69" s="4"/>
      <c r="Y69" s="4"/>
      <c r="Z69" s="8"/>
      <c r="AC69" s="19"/>
      <c r="AD69" s="19"/>
    </row>
    <row r="70" spans="1:31" x14ac:dyDescent="0.25">
      <c r="A70" s="2" t="s">
        <v>41</v>
      </c>
      <c r="B70" s="2">
        <v>2004</v>
      </c>
      <c r="C70" s="4">
        <v>33</v>
      </c>
      <c r="D70" s="4">
        <v>6</v>
      </c>
      <c r="E70" s="8">
        <v>27</v>
      </c>
      <c r="F70" s="4"/>
      <c r="G70" s="4"/>
      <c r="H70" s="4"/>
      <c r="I70" s="4"/>
      <c r="J70" s="4">
        <v>24</v>
      </c>
      <c r="K70" s="4">
        <v>22</v>
      </c>
      <c r="L70" s="23">
        <f t="shared" ref="L70:L76" si="2">K70+J70+I70+H70+G70+F70+E70+D70+C70</f>
        <v>112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8"/>
      <c r="AC70" s="19"/>
    </row>
    <row r="71" spans="1:31" x14ac:dyDescent="0.25">
      <c r="A71" s="2" t="s">
        <v>19</v>
      </c>
      <c r="B71" s="2">
        <v>2003</v>
      </c>
      <c r="C71" s="4">
        <v>33</v>
      </c>
      <c r="D71" s="4"/>
      <c r="E71" s="8">
        <v>27</v>
      </c>
      <c r="F71" s="4"/>
      <c r="G71" s="4"/>
      <c r="H71" s="4"/>
      <c r="I71" s="4">
        <v>28</v>
      </c>
      <c r="J71" s="4">
        <v>18</v>
      </c>
      <c r="K71" s="4"/>
      <c r="L71" s="23">
        <f t="shared" si="2"/>
        <v>106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8"/>
      <c r="AC71" s="19"/>
      <c r="AD71" s="19"/>
    </row>
    <row r="72" spans="1:31" x14ac:dyDescent="0.25">
      <c r="A72" s="2" t="s">
        <v>25</v>
      </c>
      <c r="B72" s="2">
        <v>2004</v>
      </c>
      <c r="C72" s="4">
        <v>33</v>
      </c>
      <c r="D72" s="4"/>
      <c r="E72" s="8">
        <v>18</v>
      </c>
      <c r="F72" s="4"/>
      <c r="G72" s="4"/>
      <c r="H72" s="4"/>
      <c r="I72" s="4">
        <v>24</v>
      </c>
      <c r="J72" s="4">
        <v>18</v>
      </c>
      <c r="K72" s="4">
        <v>12</v>
      </c>
      <c r="L72" s="23">
        <f t="shared" si="2"/>
        <v>105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8"/>
      <c r="AC72" s="19"/>
      <c r="AD72" s="19"/>
    </row>
    <row r="73" spans="1:31" x14ac:dyDescent="0.25">
      <c r="A73" s="2" t="s">
        <v>33</v>
      </c>
      <c r="B73" s="2">
        <v>2004</v>
      </c>
      <c r="C73" s="4">
        <v>27</v>
      </c>
      <c r="D73" s="4"/>
      <c r="E73" s="8"/>
      <c r="F73" s="4"/>
      <c r="G73" s="4"/>
      <c r="H73" s="4"/>
      <c r="I73" s="4">
        <v>22</v>
      </c>
      <c r="J73" s="4">
        <v>34</v>
      </c>
      <c r="K73" s="4">
        <v>20</v>
      </c>
      <c r="L73" s="23">
        <f t="shared" si="2"/>
        <v>103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8"/>
      <c r="AA73" s="19"/>
      <c r="AC73" s="19"/>
      <c r="AD73" s="19"/>
      <c r="AE73" s="19"/>
    </row>
    <row r="74" spans="1:31" x14ac:dyDescent="0.25">
      <c r="A74" s="2" t="s">
        <v>7</v>
      </c>
      <c r="B74" s="2">
        <v>2004</v>
      </c>
      <c r="C74" s="4"/>
      <c r="D74" s="4">
        <v>24</v>
      </c>
      <c r="E74" s="8">
        <v>21</v>
      </c>
      <c r="F74" s="4"/>
      <c r="G74" s="4"/>
      <c r="H74" s="4"/>
      <c r="I74" s="4"/>
      <c r="J74" s="4">
        <v>34</v>
      </c>
      <c r="K74" s="4">
        <v>22</v>
      </c>
      <c r="L74" s="23">
        <f t="shared" si="2"/>
        <v>101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8"/>
      <c r="AA74" s="19"/>
      <c r="AB74" s="19"/>
      <c r="AC74" s="19"/>
      <c r="AD74" s="19"/>
      <c r="AE74" s="19"/>
    </row>
    <row r="75" spans="1:31" x14ac:dyDescent="0.25">
      <c r="A75" s="2" t="s">
        <v>70</v>
      </c>
      <c r="B75" s="2">
        <v>2002</v>
      </c>
      <c r="C75" s="4">
        <v>60</v>
      </c>
      <c r="D75" s="4"/>
      <c r="E75" s="8">
        <v>33</v>
      </c>
      <c r="F75" s="4"/>
      <c r="G75" s="4"/>
      <c r="H75" s="4"/>
      <c r="I75" s="4"/>
      <c r="J75" s="4"/>
      <c r="K75" s="4"/>
      <c r="L75" s="23">
        <f t="shared" si="2"/>
        <v>93</v>
      </c>
      <c r="M75" s="4"/>
      <c r="N75" s="4"/>
      <c r="O75" s="4"/>
      <c r="P75" s="4"/>
      <c r="Q75" s="4"/>
      <c r="R75" s="4"/>
      <c r="S75" s="4"/>
      <c r="T75" s="4"/>
      <c r="U75" s="10"/>
      <c r="V75" s="4"/>
      <c r="W75" s="4"/>
      <c r="X75" s="4"/>
      <c r="Y75" s="4"/>
      <c r="Z75" s="8"/>
      <c r="AA75" s="19"/>
      <c r="AB75" s="19"/>
      <c r="AC75" s="19"/>
      <c r="AD75" s="19"/>
      <c r="AE75" s="19"/>
    </row>
    <row r="76" spans="1:31" x14ac:dyDescent="0.25">
      <c r="A76" s="2" t="s">
        <v>27</v>
      </c>
      <c r="B76" s="2">
        <v>2004</v>
      </c>
      <c r="C76" s="4">
        <v>27</v>
      </c>
      <c r="D76" s="4"/>
      <c r="E76" s="8"/>
      <c r="F76" s="4"/>
      <c r="G76" s="4"/>
      <c r="H76" s="4"/>
      <c r="I76" s="4">
        <v>22</v>
      </c>
      <c r="J76" s="4">
        <v>24</v>
      </c>
      <c r="K76" s="4">
        <v>20</v>
      </c>
      <c r="L76" s="23">
        <f t="shared" si="2"/>
        <v>93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8"/>
      <c r="AA76" s="19"/>
      <c r="AB76" s="19"/>
      <c r="AC76" s="19"/>
      <c r="AD76" s="19"/>
      <c r="AE76" s="19"/>
    </row>
    <row r="77" spans="1:31" x14ac:dyDescent="0.25">
      <c r="A77" s="2" t="s">
        <v>6</v>
      </c>
      <c r="B77" s="2">
        <v>2003</v>
      </c>
      <c r="C77" s="4">
        <v>51</v>
      </c>
      <c r="D77" s="4">
        <v>18</v>
      </c>
      <c r="E77" s="8">
        <v>21</v>
      </c>
      <c r="F77" s="4"/>
      <c r="G77" s="4"/>
      <c r="H77" s="4"/>
      <c r="I77" s="4"/>
      <c r="J77" s="4"/>
      <c r="K77" s="4"/>
      <c r="L77" s="23">
        <f>E77+D77+C77</f>
        <v>90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8"/>
      <c r="AA77" s="19"/>
      <c r="AB77" s="19"/>
      <c r="AE77" s="19"/>
    </row>
    <row r="78" spans="1:31" x14ac:dyDescent="0.25">
      <c r="A78" s="2" t="s">
        <v>36</v>
      </c>
      <c r="B78" s="2">
        <v>2004</v>
      </c>
      <c r="C78" s="4">
        <v>36</v>
      </c>
      <c r="D78" s="4"/>
      <c r="E78" s="8"/>
      <c r="F78" s="4"/>
      <c r="G78" s="4"/>
      <c r="H78" s="4"/>
      <c r="I78" s="4">
        <v>20</v>
      </c>
      <c r="J78" s="4">
        <v>16</v>
      </c>
      <c r="K78" s="4">
        <v>14</v>
      </c>
      <c r="L78" s="23">
        <f t="shared" ref="L78:L109" si="3">K78+J78+I78+H78+G78+F78+E78+D78+C78</f>
        <v>86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8"/>
      <c r="AA78" s="19"/>
      <c r="AB78" s="19"/>
      <c r="AE78" s="19"/>
    </row>
    <row r="79" spans="1:31" x14ac:dyDescent="0.25">
      <c r="A79" s="2" t="s">
        <v>29</v>
      </c>
      <c r="B79" s="2">
        <v>2003</v>
      </c>
      <c r="C79" s="4">
        <v>42</v>
      </c>
      <c r="D79" s="4"/>
      <c r="E79" s="8"/>
      <c r="F79" s="4"/>
      <c r="G79" s="4"/>
      <c r="H79" s="4"/>
      <c r="I79" s="4">
        <v>40</v>
      </c>
      <c r="J79" s="4"/>
      <c r="K79" s="4"/>
      <c r="L79" s="23">
        <f t="shared" si="3"/>
        <v>82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8"/>
      <c r="AA79" s="19"/>
      <c r="AB79" s="19"/>
      <c r="AE79" s="19"/>
    </row>
    <row r="80" spans="1:31" x14ac:dyDescent="0.25">
      <c r="A80" s="2" t="s">
        <v>43</v>
      </c>
      <c r="B80" s="2">
        <v>2004</v>
      </c>
      <c r="C80" s="4">
        <v>33</v>
      </c>
      <c r="D80" s="4"/>
      <c r="E80" s="8">
        <v>18</v>
      </c>
      <c r="F80" s="4"/>
      <c r="G80" s="4"/>
      <c r="H80" s="4"/>
      <c r="I80" s="4"/>
      <c r="J80" s="4">
        <v>24</v>
      </c>
      <c r="K80" s="4"/>
      <c r="L80" s="23">
        <f t="shared" si="3"/>
        <v>75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8"/>
      <c r="AA80" s="19"/>
      <c r="AB80" s="19"/>
      <c r="AE80" s="19"/>
    </row>
    <row r="81" spans="1:31" x14ac:dyDescent="0.25">
      <c r="A81" s="2" t="s">
        <v>32</v>
      </c>
      <c r="B81" s="2">
        <v>2004</v>
      </c>
      <c r="C81" s="4">
        <v>36</v>
      </c>
      <c r="D81" s="4">
        <v>15</v>
      </c>
      <c r="E81" s="8">
        <v>15</v>
      </c>
      <c r="F81" s="4"/>
      <c r="G81" s="4"/>
      <c r="H81" s="4"/>
      <c r="I81" s="4"/>
      <c r="J81" s="4"/>
      <c r="K81" s="4"/>
      <c r="L81" s="23">
        <f t="shared" si="3"/>
        <v>66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8"/>
      <c r="AA81" s="19"/>
      <c r="AB81" s="19"/>
      <c r="AE81" s="19"/>
    </row>
    <row r="82" spans="1:31" x14ac:dyDescent="0.25">
      <c r="A82" s="2" t="s">
        <v>31</v>
      </c>
      <c r="B82" s="2">
        <v>2004</v>
      </c>
      <c r="C82" s="4">
        <v>36</v>
      </c>
      <c r="D82" s="4">
        <v>12</v>
      </c>
      <c r="E82" s="8">
        <v>15</v>
      </c>
      <c r="F82" s="4"/>
      <c r="G82" s="4"/>
      <c r="H82" s="4"/>
      <c r="I82" s="4"/>
      <c r="J82" s="4"/>
      <c r="K82" s="4"/>
      <c r="L82" s="23">
        <f t="shared" si="3"/>
        <v>63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8"/>
      <c r="AC82" s="19"/>
      <c r="AD82" s="19"/>
      <c r="AE82" s="19"/>
    </row>
    <row r="83" spans="1:31" x14ac:dyDescent="0.25">
      <c r="A83" s="2" t="s">
        <v>20</v>
      </c>
      <c r="B83" s="2">
        <v>2003</v>
      </c>
      <c r="C83" s="4"/>
      <c r="D83" s="4">
        <v>9</v>
      </c>
      <c r="E83" s="8">
        <v>12</v>
      </c>
      <c r="F83" s="4"/>
      <c r="G83" s="4"/>
      <c r="H83" s="4"/>
      <c r="I83" s="4">
        <v>24</v>
      </c>
      <c r="J83" s="4">
        <v>18</v>
      </c>
      <c r="K83" s="4"/>
      <c r="L83" s="23">
        <f t="shared" si="3"/>
        <v>63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8"/>
      <c r="AC83" s="19"/>
      <c r="AD83" s="19"/>
      <c r="AE83" s="19"/>
    </row>
    <row r="84" spans="1:31" x14ac:dyDescent="0.25">
      <c r="A84" s="2" t="s">
        <v>12</v>
      </c>
      <c r="B84" s="2">
        <v>1996</v>
      </c>
      <c r="C84" s="4">
        <v>30</v>
      </c>
      <c r="D84" s="4"/>
      <c r="E84" s="8"/>
      <c r="F84" s="4">
        <v>14</v>
      </c>
      <c r="G84" s="4">
        <v>14</v>
      </c>
      <c r="H84" s="4"/>
      <c r="I84" s="4"/>
      <c r="J84" s="4"/>
      <c r="K84" s="4"/>
      <c r="L84" s="23">
        <f t="shared" si="3"/>
        <v>58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8"/>
      <c r="AC84" s="19"/>
      <c r="AD84" s="19"/>
      <c r="AE84" s="19"/>
    </row>
    <row r="85" spans="1:31" x14ac:dyDescent="0.25">
      <c r="A85" s="2" t="s">
        <v>34</v>
      </c>
      <c r="B85" s="2">
        <v>2005</v>
      </c>
      <c r="C85" s="20"/>
      <c r="D85" s="20"/>
      <c r="E85" s="20"/>
      <c r="F85" s="20"/>
      <c r="G85" s="20"/>
      <c r="H85" s="20"/>
      <c r="I85" s="20"/>
      <c r="J85" s="4">
        <v>34</v>
      </c>
      <c r="K85" s="4">
        <v>24</v>
      </c>
      <c r="L85" s="23">
        <f t="shared" si="3"/>
        <v>58</v>
      </c>
      <c r="M85" s="20"/>
      <c r="N85" s="20"/>
      <c r="O85" s="20"/>
      <c r="P85" s="20"/>
      <c r="Q85" s="20"/>
      <c r="R85" s="20"/>
      <c r="S85" s="20"/>
      <c r="T85" s="20"/>
      <c r="U85" s="20"/>
      <c r="V85" s="4"/>
      <c r="W85" s="4"/>
      <c r="X85" s="4"/>
      <c r="Y85" s="4"/>
      <c r="Z85" s="8"/>
      <c r="AD85" s="19"/>
      <c r="AE85" s="19"/>
    </row>
    <row r="86" spans="1:31" x14ac:dyDescent="0.25">
      <c r="A86" s="2" t="s">
        <v>48</v>
      </c>
      <c r="B86" s="2">
        <v>2005</v>
      </c>
      <c r="C86" s="4"/>
      <c r="D86" s="4"/>
      <c r="E86" s="8"/>
      <c r="F86" s="4"/>
      <c r="G86" s="4"/>
      <c r="H86" s="4"/>
      <c r="I86" s="4">
        <v>34</v>
      </c>
      <c r="J86" s="4">
        <v>20</v>
      </c>
      <c r="K86" s="4"/>
      <c r="L86" s="23">
        <f t="shared" si="3"/>
        <v>54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8"/>
      <c r="AD86" s="19"/>
      <c r="AE86" s="19"/>
    </row>
    <row r="87" spans="1:31" x14ac:dyDescent="0.25">
      <c r="A87" s="2" t="s">
        <v>37</v>
      </c>
      <c r="B87" s="2">
        <v>2005</v>
      </c>
      <c r="C87" s="4"/>
      <c r="D87" s="4"/>
      <c r="E87" s="8"/>
      <c r="F87" s="4"/>
      <c r="G87" s="4"/>
      <c r="H87" s="4"/>
      <c r="I87" s="4">
        <v>16</v>
      </c>
      <c r="J87" s="4">
        <v>20</v>
      </c>
      <c r="K87" s="4">
        <v>16</v>
      </c>
      <c r="L87" s="23">
        <f t="shared" si="3"/>
        <v>52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8"/>
      <c r="AD87" s="19"/>
    </row>
    <row r="88" spans="1:31" x14ac:dyDescent="0.25">
      <c r="A88" s="2" t="s">
        <v>49</v>
      </c>
      <c r="B88" s="2">
        <v>2005</v>
      </c>
      <c r="C88" s="4"/>
      <c r="D88" s="4"/>
      <c r="E88" s="8"/>
      <c r="F88" s="4"/>
      <c r="G88" s="4"/>
      <c r="H88" s="4"/>
      <c r="I88" s="4">
        <v>20</v>
      </c>
      <c r="J88" s="4">
        <v>16</v>
      </c>
      <c r="K88" s="4">
        <v>14</v>
      </c>
      <c r="L88" s="23">
        <f t="shared" si="3"/>
        <v>50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8"/>
      <c r="AD88" s="19"/>
    </row>
    <row r="89" spans="1:31" x14ac:dyDescent="0.25">
      <c r="A89" s="2" t="s">
        <v>84</v>
      </c>
      <c r="B89" s="2">
        <v>2003</v>
      </c>
      <c r="C89" s="4">
        <v>42</v>
      </c>
      <c r="D89" s="4"/>
      <c r="E89" s="8">
        <v>6</v>
      </c>
      <c r="F89" s="4"/>
      <c r="G89" s="4"/>
      <c r="H89" s="4"/>
      <c r="I89" s="4"/>
      <c r="J89" s="4"/>
      <c r="K89" s="4"/>
      <c r="L89" s="23">
        <f t="shared" si="3"/>
        <v>48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8"/>
      <c r="AD89" s="19"/>
    </row>
    <row r="90" spans="1:31" x14ac:dyDescent="0.25">
      <c r="A90" s="2" t="s">
        <v>46</v>
      </c>
      <c r="B90" s="2">
        <v>2005</v>
      </c>
      <c r="C90" s="4"/>
      <c r="D90" s="4"/>
      <c r="E90" s="8"/>
      <c r="F90" s="4"/>
      <c r="G90" s="4"/>
      <c r="H90" s="4"/>
      <c r="I90" s="4">
        <v>24</v>
      </c>
      <c r="J90" s="4">
        <v>18</v>
      </c>
      <c r="K90" s="4"/>
      <c r="L90" s="23">
        <f t="shared" si="3"/>
        <v>42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8"/>
      <c r="AD90" s="19"/>
    </row>
    <row r="91" spans="1:31" x14ac:dyDescent="0.25">
      <c r="A91" s="2" t="s">
        <v>89</v>
      </c>
      <c r="B91" s="2">
        <v>2004</v>
      </c>
      <c r="C91" s="4">
        <v>27</v>
      </c>
      <c r="D91" s="4"/>
      <c r="E91" s="8"/>
      <c r="F91" s="4"/>
      <c r="G91" s="4"/>
      <c r="H91" s="4"/>
      <c r="I91" s="4"/>
      <c r="J91" s="4">
        <v>14</v>
      </c>
      <c r="K91" s="4"/>
      <c r="L91" s="23">
        <f t="shared" si="3"/>
        <v>41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8"/>
      <c r="AD91" s="19"/>
    </row>
    <row r="92" spans="1:31" x14ac:dyDescent="0.25">
      <c r="A92" s="2" t="s">
        <v>67</v>
      </c>
      <c r="B92" s="2">
        <v>2004</v>
      </c>
      <c r="C92" s="4">
        <v>27</v>
      </c>
      <c r="D92" s="4"/>
      <c r="E92" s="8"/>
      <c r="F92" s="4"/>
      <c r="G92" s="4"/>
      <c r="H92" s="4"/>
      <c r="I92" s="4"/>
      <c r="J92" s="4">
        <v>14</v>
      </c>
      <c r="K92" s="4"/>
      <c r="L92" s="23">
        <f t="shared" si="3"/>
        <v>41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8"/>
      <c r="AD92" s="19"/>
    </row>
    <row r="93" spans="1:31" x14ac:dyDescent="0.25">
      <c r="A93" s="2" t="s">
        <v>227</v>
      </c>
      <c r="B93" s="2">
        <v>2004</v>
      </c>
      <c r="C93" s="4"/>
      <c r="D93" s="4"/>
      <c r="E93" s="8"/>
      <c r="F93" s="4"/>
      <c r="G93" s="4"/>
      <c r="H93" s="4"/>
      <c r="I93" s="4">
        <v>40</v>
      </c>
      <c r="J93" s="4"/>
      <c r="K93" s="4"/>
      <c r="L93" s="23">
        <f t="shared" si="3"/>
        <v>40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8"/>
      <c r="AD93" s="19"/>
    </row>
    <row r="94" spans="1:31" x14ac:dyDescent="0.25">
      <c r="A94" s="2" t="s">
        <v>88</v>
      </c>
      <c r="B94" s="2">
        <v>2002</v>
      </c>
      <c r="C94" s="4">
        <v>30</v>
      </c>
      <c r="D94" s="4"/>
      <c r="E94" s="8">
        <v>9</v>
      </c>
      <c r="F94" s="4"/>
      <c r="G94" s="4"/>
      <c r="H94" s="4"/>
      <c r="I94" s="4"/>
      <c r="J94" s="4"/>
      <c r="K94" s="4"/>
      <c r="L94" s="23">
        <f t="shared" si="3"/>
        <v>39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8"/>
      <c r="AD94" s="19"/>
    </row>
    <row r="95" spans="1:31" x14ac:dyDescent="0.25">
      <c r="A95" s="2" t="s">
        <v>26</v>
      </c>
      <c r="B95" s="2">
        <v>2004</v>
      </c>
      <c r="C95" s="4">
        <v>36</v>
      </c>
      <c r="D95" s="4"/>
      <c r="E95" s="8"/>
      <c r="F95" s="4"/>
      <c r="G95" s="4"/>
      <c r="H95" s="4"/>
      <c r="I95" s="4"/>
      <c r="J95" s="4"/>
      <c r="K95" s="4"/>
      <c r="L95" s="23">
        <f t="shared" si="3"/>
        <v>36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8"/>
      <c r="AD95" s="19"/>
    </row>
    <row r="96" spans="1:31" x14ac:dyDescent="0.25">
      <c r="A96" s="2" t="s">
        <v>180</v>
      </c>
      <c r="B96" s="2">
        <v>2005</v>
      </c>
      <c r="C96" s="4"/>
      <c r="D96" s="4"/>
      <c r="E96" s="8"/>
      <c r="F96" s="4"/>
      <c r="G96" s="4"/>
      <c r="H96" s="4"/>
      <c r="I96" s="4">
        <v>22</v>
      </c>
      <c r="J96" s="4">
        <v>14</v>
      </c>
      <c r="K96" s="4"/>
      <c r="L96" s="23">
        <f t="shared" si="3"/>
        <v>36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8"/>
      <c r="AD96" s="19"/>
    </row>
    <row r="97" spans="1:30" x14ac:dyDescent="0.25">
      <c r="A97" s="2" t="s">
        <v>137</v>
      </c>
      <c r="B97" s="2">
        <v>2006</v>
      </c>
      <c r="C97" s="4"/>
      <c r="D97" s="4"/>
      <c r="E97" s="8"/>
      <c r="F97" s="4"/>
      <c r="G97" s="4"/>
      <c r="H97" s="4"/>
      <c r="I97" s="4">
        <v>16</v>
      </c>
      <c r="J97" s="4">
        <v>20</v>
      </c>
      <c r="K97" s="4"/>
      <c r="L97" s="23">
        <f t="shared" si="3"/>
        <v>36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8"/>
      <c r="AD97" s="19"/>
    </row>
    <row r="98" spans="1:30" x14ac:dyDescent="0.25">
      <c r="A98" s="2" t="s">
        <v>228</v>
      </c>
      <c r="B98" s="2">
        <v>2005</v>
      </c>
      <c r="C98" s="4"/>
      <c r="D98" s="4"/>
      <c r="E98" s="4"/>
      <c r="F98" s="4"/>
      <c r="G98" s="4"/>
      <c r="H98" s="4"/>
      <c r="I98" s="4"/>
      <c r="J98" s="4">
        <v>24</v>
      </c>
      <c r="K98" s="4">
        <v>12</v>
      </c>
      <c r="L98" s="23">
        <f t="shared" si="3"/>
        <v>36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8"/>
      <c r="AD98" s="19"/>
    </row>
    <row r="99" spans="1:30" x14ac:dyDescent="0.25">
      <c r="A99" s="2" t="s">
        <v>246</v>
      </c>
      <c r="B99" s="2">
        <v>2003</v>
      </c>
      <c r="C99" s="4"/>
      <c r="D99" s="4"/>
      <c r="E99" s="8"/>
      <c r="F99" s="4"/>
      <c r="G99" s="4"/>
      <c r="H99" s="4"/>
      <c r="I99" s="4">
        <v>34</v>
      </c>
      <c r="J99" s="4"/>
      <c r="K99" s="4"/>
      <c r="L99" s="23">
        <f t="shared" si="3"/>
        <v>34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8"/>
      <c r="AD99" s="19"/>
    </row>
    <row r="100" spans="1:30" x14ac:dyDescent="0.25">
      <c r="A100" s="2" t="s">
        <v>174</v>
      </c>
      <c r="B100" s="2">
        <v>2004</v>
      </c>
      <c r="C100" s="4"/>
      <c r="D100" s="4"/>
      <c r="E100" s="8"/>
      <c r="F100" s="4"/>
      <c r="G100" s="4"/>
      <c r="H100" s="4"/>
      <c r="I100" s="4">
        <v>18</v>
      </c>
      <c r="J100" s="4">
        <v>16</v>
      </c>
      <c r="K100" s="4"/>
      <c r="L100" s="23">
        <f t="shared" si="3"/>
        <v>34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8"/>
      <c r="AD100" s="19"/>
    </row>
    <row r="101" spans="1:30" x14ac:dyDescent="0.25">
      <c r="A101" s="2" t="s">
        <v>73</v>
      </c>
      <c r="B101" s="2">
        <v>2005</v>
      </c>
      <c r="C101" s="4"/>
      <c r="D101" s="4"/>
      <c r="E101" s="8"/>
      <c r="F101" s="4"/>
      <c r="G101" s="4"/>
      <c r="H101" s="4"/>
      <c r="I101" s="4">
        <v>18</v>
      </c>
      <c r="J101" s="4">
        <v>16</v>
      </c>
      <c r="K101" s="4"/>
      <c r="L101" s="23">
        <f t="shared" si="3"/>
        <v>34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8"/>
      <c r="AD101" s="19"/>
    </row>
    <row r="102" spans="1:30" x14ac:dyDescent="0.25">
      <c r="A102" s="2" t="s">
        <v>143</v>
      </c>
      <c r="B102" s="2">
        <v>2005</v>
      </c>
      <c r="C102" s="4"/>
      <c r="D102" s="4"/>
      <c r="E102" s="8"/>
      <c r="F102" s="4"/>
      <c r="G102" s="4"/>
      <c r="H102" s="4"/>
      <c r="I102" s="4">
        <v>28</v>
      </c>
      <c r="J102" s="4"/>
      <c r="K102" s="4"/>
      <c r="L102" s="23">
        <f t="shared" si="3"/>
        <v>28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8"/>
      <c r="AD102" s="19"/>
    </row>
    <row r="103" spans="1:30" x14ac:dyDescent="0.25">
      <c r="A103" s="2" t="s">
        <v>243</v>
      </c>
      <c r="B103" s="2">
        <v>2007</v>
      </c>
      <c r="C103" s="4"/>
      <c r="D103" s="4"/>
      <c r="E103" s="8"/>
      <c r="F103" s="4"/>
      <c r="G103" s="4"/>
      <c r="H103" s="4"/>
      <c r="I103" s="4">
        <v>18</v>
      </c>
      <c r="J103" s="4">
        <v>10</v>
      </c>
      <c r="K103" s="4"/>
      <c r="L103" s="23">
        <f t="shared" si="3"/>
        <v>28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8"/>
      <c r="AD103" s="19"/>
    </row>
    <row r="104" spans="1:30" x14ac:dyDescent="0.25">
      <c r="A104" s="2" t="s">
        <v>248</v>
      </c>
      <c r="B104" s="2">
        <v>2003</v>
      </c>
      <c r="C104" s="4"/>
      <c r="D104" s="4"/>
      <c r="E104" s="8"/>
      <c r="F104" s="4"/>
      <c r="G104" s="4"/>
      <c r="H104" s="4"/>
      <c r="I104" s="4">
        <v>14</v>
      </c>
      <c r="J104" s="4">
        <v>12</v>
      </c>
      <c r="K104" s="4"/>
      <c r="L104" s="23">
        <f t="shared" si="3"/>
        <v>26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8"/>
      <c r="AD104" s="19"/>
    </row>
    <row r="105" spans="1:30" x14ac:dyDescent="0.25">
      <c r="A105" s="2" t="s">
        <v>249</v>
      </c>
      <c r="B105" s="2">
        <v>2004</v>
      </c>
      <c r="C105" s="4"/>
      <c r="D105" s="4"/>
      <c r="E105" s="8"/>
      <c r="F105" s="4"/>
      <c r="G105" s="4"/>
      <c r="H105" s="4"/>
      <c r="I105" s="4">
        <v>14</v>
      </c>
      <c r="J105" s="4">
        <v>12</v>
      </c>
      <c r="K105" s="4"/>
      <c r="L105" s="23">
        <f t="shared" si="3"/>
        <v>26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8"/>
      <c r="AD105" s="19"/>
    </row>
    <row r="106" spans="1:30" x14ac:dyDescent="0.25">
      <c r="A106" s="2" t="s">
        <v>250</v>
      </c>
      <c r="B106" s="2">
        <v>2002</v>
      </c>
      <c r="C106" s="4"/>
      <c r="D106" s="4"/>
      <c r="E106" s="8"/>
      <c r="F106" s="4"/>
      <c r="G106" s="4"/>
      <c r="H106" s="4"/>
      <c r="I106" s="4">
        <v>14</v>
      </c>
      <c r="J106" s="4">
        <v>12</v>
      </c>
      <c r="K106" s="4"/>
      <c r="L106" s="23">
        <f t="shared" si="3"/>
        <v>26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8"/>
      <c r="AD106" s="19"/>
    </row>
    <row r="107" spans="1:30" x14ac:dyDescent="0.25">
      <c r="A107" s="2" t="s">
        <v>247</v>
      </c>
      <c r="B107" s="2">
        <v>2004</v>
      </c>
      <c r="C107" s="4"/>
      <c r="D107" s="4"/>
      <c r="E107" s="8"/>
      <c r="F107" s="4"/>
      <c r="G107" s="4"/>
      <c r="H107" s="4"/>
      <c r="I107" s="4">
        <v>24</v>
      </c>
      <c r="J107" s="4"/>
      <c r="K107" s="4"/>
      <c r="L107" s="23">
        <f t="shared" si="3"/>
        <v>24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8"/>
      <c r="AD107" s="19"/>
    </row>
    <row r="108" spans="1:30" x14ac:dyDescent="0.25">
      <c r="A108" s="2" t="s">
        <v>125</v>
      </c>
      <c r="B108" s="2">
        <v>2006</v>
      </c>
      <c r="C108" s="4"/>
      <c r="D108" s="4"/>
      <c r="E108" s="8"/>
      <c r="F108" s="4"/>
      <c r="G108" s="4"/>
      <c r="H108" s="4"/>
      <c r="I108" s="4">
        <v>16</v>
      </c>
      <c r="J108" s="4">
        <v>8</v>
      </c>
      <c r="K108" s="4"/>
      <c r="L108" s="23">
        <f t="shared" si="3"/>
        <v>24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8"/>
      <c r="AD108" s="19"/>
    </row>
    <row r="109" spans="1:30" x14ac:dyDescent="0.25">
      <c r="A109" s="2" t="s">
        <v>121</v>
      </c>
      <c r="B109" s="2">
        <v>2005</v>
      </c>
      <c r="C109" s="4"/>
      <c r="D109" s="4"/>
      <c r="E109" s="8"/>
      <c r="F109" s="4"/>
      <c r="G109" s="4"/>
      <c r="H109" s="4"/>
      <c r="I109" s="4">
        <v>12</v>
      </c>
      <c r="J109" s="4">
        <v>10</v>
      </c>
      <c r="K109" s="4"/>
      <c r="L109" s="23">
        <f t="shared" si="3"/>
        <v>22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8"/>
      <c r="AD109" s="19"/>
    </row>
    <row r="110" spans="1:30" x14ac:dyDescent="0.25">
      <c r="A110" s="2" t="s">
        <v>131</v>
      </c>
      <c r="B110" s="2">
        <v>2005</v>
      </c>
      <c r="C110" s="4"/>
      <c r="D110" s="4"/>
      <c r="E110" s="8"/>
      <c r="F110" s="4"/>
      <c r="G110" s="4"/>
      <c r="H110" s="4"/>
      <c r="I110" s="4">
        <v>12</v>
      </c>
      <c r="J110" s="4">
        <v>10</v>
      </c>
      <c r="K110" s="4"/>
      <c r="L110" s="23">
        <f t="shared" ref="L110:L135" si="4">K110+J110+I110+H110+G110+F110+E110+D110+C110</f>
        <v>22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8"/>
      <c r="AD110" s="19"/>
    </row>
    <row r="111" spans="1:30" x14ac:dyDescent="0.25">
      <c r="A111" s="2" t="s">
        <v>251</v>
      </c>
      <c r="B111" s="2">
        <v>2002</v>
      </c>
      <c r="C111" s="4"/>
      <c r="D111" s="4"/>
      <c r="E111" s="8"/>
      <c r="F111" s="4"/>
      <c r="G111" s="4"/>
      <c r="H111" s="4"/>
      <c r="I111" s="4">
        <v>12</v>
      </c>
      <c r="J111" s="4">
        <v>10</v>
      </c>
      <c r="K111" s="4"/>
      <c r="L111" s="23">
        <f t="shared" si="4"/>
        <v>22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8"/>
      <c r="AD111" s="19"/>
    </row>
    <row r="112" spans="1:30" x14ac:dyDescent="0.25">
      <c r="A112" s="2" t="s">
        <v>179</v>
      </c>
      <c r="B112" s="2">
        <v>2004</v>
      </c>
      <c r="C112" s="4"/>
      <c r="D112" s="4"/>
      <c r="E112" s="8"/>
      <c r="F112" s="4"/>
      <c r="G112" s="4"/>
      <c r="H112" s="4"/>
      <c r="I112" s="4">
        <v>20</v>
      </c>
      <c r="J112" s="4"/>
      <c r="K112" s="4"/>
      <c r="L112" s="23">
        <f t="shared" si="4"/>
        <v>20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8"/>
      <c r="AD112" s="19"/>
    </row>
    <row r="113" spans="1:30" x14ac:dyDescent="0.25">
      <c r="A113" s="2" t="s">
        <v>253</v>
      </c>
      <c r="B113" s="2">
        <v>2006</v>
      </c>
      <c r="C113" s="4"/>
      <c r="D113" s="4"/>
      <c r="E113" s="8"/>
      <c r="F113" s="4"/>
      <c r="G113" s="4"/>
      <c r="H113" s="4"/>
      <c r="I113" s="4">
        <v>8</v>
      </c>
      <c r="J113" s="4">
        <v>8</v>
      </c>
      <c r="K113" s="4"/>
      <c r="L113" s="23">
        <f t="shared" si="4"/>
        <v>16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8"/>
      <c r="AD113" s="19"/>
    </row>
    <row r="114" spans="1:30" x14ac:dyDescent="0.25">
      <c r="A114" s="2" t="s">
        <v>120</v>
      </c>
      <c r="B114" s="2">
        <v>2005</v>
      </c>
      <c r="C114" s="4"/>
      <c r="D114" s="4"/>
      <c r="E114" s="8"/>
      <c r="F114" s="4"/>
      <c r="G114" s="4"/>
      <c r="H114" s="4"/>
      <c r="I114" s="4"/>
      <c r="J114" s="4">
        <v>14</v>
      </c>
      <c r="K114" s="4"/>
      <c r="L114" s="23">
        <f t="shared" si="4"/>
        <v>14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8"/>
      <c r="AD114" s="19"/>
    </row>
    <row r="115" spans="1:30" x14ac:dyDescent="0.25">
      <c r="A115" s="2" t="s">
        <v>177</v>
      </c>
      <c r="B115" s="2">
        <v>2006</v>
      </c>
      <c r="C115" s="4"/>
      <c r="D115" s="4"/>
      <c r="E115" s="8"/>
      <c r="F115" s="4"/>
      <c r="G115" s="4"/>
      <c r="H115" s="4"/>
      <c r="I115" s="4">
        <v>4</v>
      </c>
      <c r="J115" s="4">
        <v>8</v>
      </c>
      <c r="K115" s="4"/>
      <c r="L115" s="23">
        <f t="shared" si="4"/>
        <v>12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8"/>
      <c r="AD115" s="19"/>
    </row>
    <row r="116" spans="1:30" x14ac:dyDescent="0.25">
      <c r="A116" s="2" t="s">
        <v>100</v>
      </c>
      <c r="B116" s="2">
        <v>2004</v>
      </c>
      <c r="C116" s="4"/>
      <c r="D116" s="4"/>
      <c r="E116" s="8">
        <v>12</v>
      </c>
      <c r="F116" s="4"/>
      <c r="G116" s="4"/>
      <c r="H116" s="4"/>
      <c r="I116" s="4"/>
      <c r="J116" s="4"/>
      <c r="K116" s="4"/>
      <c r="L116" s="23">
        <f t="shared" si="4"/>
        <v>12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8"/>
      <c r="AD116" s="19"/>
    </row>
    <row r="117" spans="1:30" x14ac:dyDescent="0.25">
      <c r="A117" s="2" t="s">
        <v>265</v>
      </c>
      <c r="B117" s="2">
        <v>2004</v>
      </c>
      <c r="C117" s="4"/>
      <c r="D117" s="4"/>
      <c r="E117" s="8"/>
      <c r="F117" s="4"/>
      <c r="G117" s="4"/>
      <c r="H117" s="4"/>
      <c r="I117" s="4"/>
      <c r="J117" s="4">
        <v>12</v>
      </c>
      <c r="K117" s="4"/>
      <c r="L117" s="23">
        <f t="shared" si="4"/>
        <v>12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8"/>
      <c r="AD117" s="19"/>
    </row>
    <row r="118" spans="1:30" x14ac:dyDescent="0.25">
      <c r="A118" s="2" t="s">
        <v>83</v>
      </c>
      <c r="B118" s="2">
        <v>2005</v>
      </c>
      <c r="C118" s="4"/>
      <c r="D118" s="4"/>
      <c r="E118" s="8"/>
      <c r="F118" s="4"/>
      <c r="G118" s="4"/>
      <c r="H118" s="4"/>
      <c r="I118" s="4">
        <v>10</v>
      </c>
      <c r="J118" s="4"/>
      <c r="K118" s="4"/>
      <c r="L118" s="23">
        <f t="shared" si="4"/>
        <v>10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8"/>
      <c r="AD118" s="19"/>
    </row>
    <row r="119" spans="1:30" x14ac:dyDescent="0.25">
      <c r="A119" s="2" t="s">
        <v>252</v>
      </c>
      <c r="B119" s="2">
        <v>2002</v>
      </c>
      <c r="C119" s="4"/>
      <c r="D119" s="4"/>
      <c r="E119" s="8"/>
      <c r="F119" s="4"/>
      <c r="G119" s="4"/>
      <c r="H119" s="4"/>
      <c r="I119" s="4">
        <v>10</v>
      </c>
      <c r="J119" s="4"/>
      <c r="K119" s="4"/>
      <c r="L119" s="23">
        <f t="shared" si="4"/>
        <v>10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8"/>
      <c r="AD119" s="19"/>
    </row>
    <row r="120" spans="1:30" x14ac:dyDescent="0.25">
      <c r="A120" s="2" t="s">
        <v>178</v>
      </c>
      <c r="B120" s="2">
        <v>2004</v>
      </c>
      <c r="C120" s="4"/>
      <c r="D120" s="4"/>
      <c r="E120" s="8"/>
      <c r="F120" s="4"/>
      <c r="G120" s="4"/>
      <c r="H120" s="4"/>
      <c r="I120" s="4">
        <v>10</v>
      </c>
      <c r="J120" s="4"/>
      <c r="K120" s="4"/>
      <c r="L120" s="23">
        <f t="shared" si="4"/>
        <v>10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8"/>
      <c r="AD120" s="19"/>
    </row>
    <row r="121" spans="1:30" x14ac:dyDescent="0.25">
      <c r="A121" s="2" t="s">
        <v>136</v>
      </c>
      <c r="B121" s="2">
        <v>2006</v>
      </c>
      <c r="C121" s="4"/>
      <c r="D121" s="4"/>
      <c r="E121" s="8"/>
      <c r="F121" s="4"/>
      <c r="G121" s="4"/>
      <c r="H121" s="4"/>
      <c r="I121" s="4">
        <v>2</v>
      </c>
      <c r="J121" s="4">
        <v>8</v>
      </c>
      <c r="K121" s="4"/>
      <c r="L121" s="23">
        <f t="shared" si="4"/>
        <v>10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8"/>
      <c r="AD121" s="19"/>
    </row>
    <row r="122" spans="1:30" x14ac:dyDescent="0.25">
      <c r="A122" s="2" t="s">
        <v>30</v>
      </c>
      <c r="B122" s="2">
        <v>2002</v>
      </c>
      <c r="C122" s="4"/>
      <c r="D122" s="4"/>
      <c r="E122" s="8">
        <v>9</v>
      </c>
      <c r="F122" s="4"/>
      <c r="G122" s="4"/>
      <c r="H122" s="4"/>
      <c r="I122" s="4"/>
      <c r="J122" s="4"/>
      <c r="K122" s="4"/>
      <c r="L122" s="23">
        <f t="shared" si="4"/>
        <v>9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8"/>
      <c r="AD122" s="19"/>
    </row>
    <row r="123" spans="1:30" x14ac:dyDescent="0.25">
      <c r="A123" s="2" t="s">
        <v>236</v>
      </c>
      <c r="B123" s="2">
        <v>2006</v>
      </c>
      <c r="C123" s="4"/>
      <c r="D123" s="4"/>
      <c r="E123" s="8"/>
      <c r="F123" s="4"/>
      <c r="G123" s="4"/>
      <c r="H123" s="4"/>
      <c r="I123" s="4">
        <v>8</v>
      </c>
      <c r="J123" s="4"/>
      <c r="K123" s="4"/>
      <c r="L123" s="23">
        <f t="shared" si="4"/>
        <v>8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8"/>
      <c r="AD123" s="19"/>
    </row>
    <row r="124" spans="1:30" x14ac:dyDescent="0.25">
      <c r="A124" s="2" t="s">
        <v>254</v>
      </c>
      <c r="B124" s="2">
        <v>2009</v>
      </c>
      <c r="C124" s="4"/>
      <c r="D124" s="4"/>
      <c r="E124" s="8"/>
      <c r="F124" s="4"/>
      <c r="G124" s="4"/>
      <c r="H124" s="4"/>
      <c r="I124" s="4">
        <v>8</v>
      </c>
      <c r="J124" s="4"/>
      <c r="K124" s="4"/>
      <c r="L124" s="23">
        <f t="shared" si="4"/>
        <v>8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8"/>
      <c r="AD124" s="19"/>
    </row>
    <row r="125" spans="1:30" x14ac:dyDescent="0.25">
      <c r="A125" s="2" t="s">
        <v>255</v>
      </c>
      <c r="B125" s="2">
        <v>2008</v>
      </c>
      <c r="C125" s="4"/>
      <c r="D125" s="4"/>
      <c r="E125" s="8"/>
      <c r="F125" s="4"/>
      <c r="G125" s="4"/>
      <c r="H125" s="4"/>
      <c r="I125" s="4">
        <v>6</v>
      </c>
      <c r="J125" s="4"/>
      <c r="K125" s="4"/>
      <c r="L125" s="23">
        <f t="shared" si="4"/>
        <v>6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8"/>
      <c r="AD125" s="19"/>
    </row>
    <row r="126" spans="1:30" x14ac:dyDescent="0.25">
      <c r="A126" s="2" t="s">
        <v>232</v>
      </c>
      <c r="B126" s="2">
        <v>2007</v>
      </c>
      <c r="C126" s="4"/>
      <c r="D126" s="4"/>
      <c r="E126" s="8"/>
      <c r="F126" s="4"/>
      <c r="G126" s="4"/>
      <c r="H126" s="4"/>
      <c r="I126" s="4">
        <v>6</v>
      </c>
      <c r="J126" s="4"/>
      <c r="K126" s="4"/>
      <c r="L126" s="23">
        <f t="shared" si="4"/>
        <v>6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8"/>
      <c r="AD126" s="19"/>
    </row>
    <row r="127" spans="1:30" x14ac:dyDescent="0.25">
      <c r="A127" s="2" t="s">
        <v>256</v>
      </c>
      <c r="B127" s="2">
        <v>2006</v>
      </c>
      <c r="C127" s="4"/>
      <c r="D127" s="4"/>
      <c r="E127" s="8"/>
      <c r="F127" s="4"/>
      <c r="G127" s="4"/>
      <c r="H127" s="4"/>
      <c r="I127" s="4">
        <v>6</v>
      </c>
      <c r="J127" s="4"/>
      <c r="K127" s="4"/>
      <c r="L127" s="23">
        <f t="shared" si="4"/>
        <v>6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8"/>
      <c r="AD127" s="19"/>
    </row>
    <row r="128" spans="1:30" x14ac:dyDescent="0.25">
      <c r="A128" s="2" t="s">
        <v>266</v>
      </c>
      <c r="B128" s="2">
        <v>2005</v>
      </c>
      <c r="C128" s="4"/>
      <c r="D128" s="4"/>
      <c r="E128" s="8"/>
      <c r="F128" s="4"/>
      <c r="G128" s="4"/>
      <c r="H128" s="4"/>
      <c r="I128" s="4"/>
      <c r="J128" s="4">
        <v>6</v>
      </c>
      <c r="K128" s="4"/>
      <c r="L128" s="23">
        <f t="shared" si="4"/>
        <v>6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8"/>
      <c r="AD128" s="19"/>
    </row>
    <row r="129" spans="1:31" x14ac:dyDescent="0.25">
      <c r="A129" s="2" t="s">
        <v>50</v>
      </c>
      <c r="B129" s="2">
        <v>2005</v>
      </c>
      <c r="C129" s="4"/>
      <c r="D129" s="4"/>
      <c r="E129" s="8"/>
      <c r="F129" s="4"/>
      <c r="G129" s="4"/>
      <c r="H129" s="4"/>
      <c r="I129" s="4"/>
      <c r="J129" s="4">
        <v>6</v>
      </c>
      <c r="K129" s="4"/>
      <c r="L129" s="23">
        <f t="shared" si="4"/>
        <v>6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8"/>
      <c r="AD129" s="19"/>
    </row>
    <row r="130" spans="1:31" x14ac:dyDescent="0.25">
      <c r="A130" s="2" t="s">
        <v>242</v>
      </c>
      <c r="B130" s="2">
        <v>2005</v>
      </c>
      <c r="C130" s="4"/>
      <c r="D130" s="4"/>
      <c r="E130" s="8"/>
      <c r="F130" s="4"/>
      <c r="G130" s="4"/>
      <c r="H130" s="4"/>
      <c r="I130" s="4"/>
      <c r="J130" s="4">
        <v>6</v>
      </c>
      <c r="K130" s="4"/>
      <c r="L130" s="23">
        <f t="shared" si="4"/>
        <v>6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8"/>
      <c r="AD130" s="19"/>
    </row>
    <row r="131" spans="1:31" x14ac:dyDescent="0.25">
      <c r="A131" s="2" t="s">
        <v>69</v>
      </c>
      <c r="B131" s="2">
        <v>2005</v>
      </c>
      <c r="C131" s="4"/>
      <c r="D131" s="4"/>
      <c r="E131" s="8"/>
      <c r="F131" s="4"/>
      <c r="G131" s="4"/>
      <c r="H131" s="4"/>
      <c r="I131" s="4"/>
      <c r="J131" s="4">
        <v>6</v>
      </c>
      <c r="K131" s="4"/>
      <c r="L131" s="23">
        <f t="shared" si="4"/>
        <v>6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8"/>
      <c r="AD131" s="19"/>
    </row>
    <row r="132" spans="1:31" x14ac:dyDescent="0.25">
      <c r="A132" s="2" t="s">
        <v>257</v>
      </c>
      <c r="B132" s="2">
        <v>2008</v>
      </c>
      <c r="C132" s="4"/>
      <c r="D132" s="4"/>
      <c r="E132" s="8"/>
      <c r="F132" s="4"/>
      <c r="G132" s="4"/>
      <c r="H132" s="4"/>
      <c r="I132" s="4">
        <v>4</v>
      </c>
      <c r="J132" s="4"/>
      <c r="K132" s="4"/>
      <c r="L132" s="23">
        <f t="shared" si="4"/>
        <v>4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8"/>
      <c r="AD132" s="19"/>
    </row>
    <row r="133" spans="1:31" x14ac:dyDescent="0.25">
      <c r="A133" s="2" t="s">
        <v>258</v>
      </c>
      <c r="B133" s="2">
        <v>2008</v>
      </c>
      <c r="C133" s="4"/>
      <c r="D133" s="4"/>
      <c r="E133" s="8"/>
      <c r="F133" s="4"/>
      <c r="G133" s="4"/>
      <c r="H133" s="4"/>
      <c r="I133" s="4">
        <v>4</v>
      </c>
      <c r="J133" s="4"/>
      <c r="K133" s="4"/>
      <c r="L133" s="23">
        <f t="shared" si="4"/>
        <v>4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8"/>
      <c r="AD133" s="19"/>
    </row>
    <row r="134" spans="1:31" x14ac:dyDescent="0.25">
      <c r="A134" s="2" t="s">
        <v>259</v>
      </c>
      <c r="B134" s="2">
        <v>2008</v>
      </c>
      <c r="C134" s="4"/>
      <c r="D134" s="4"/>
      <c r="E134" s="8"/>
      <c r="F134" s="4"/>
      <c r="G134" s="4"/>
      <c r="H134" s="4"/>
      <c r="I134" s="4">
        <v>2</v>
      </c>
      <c r="J134" s="4"/>
      <c r="K134" s="4"/>
      <c r="L134" s="23">
        <f t="shared" si="4"/>
        <v>2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8"/>
      <c r="AE134" s="19"/>
    </row>
    <row r="135" spans="1:31" x14ac:dyDescent="0.25">
      <c r="A135" s="2" t="s">
        <v>260</v>
      </c>
      <c r="B135" s="2">
        <v>2008</v>
      </c>
      <c r="C135" s="4"/>
      <c r="D135" s="4"/>
      <c r="E135" s="8"/>
      <c r="F135" s="4"/>
      <c r="G135" s="4"/>
      <c r="H135" s="4"/>
      <c r="I135" s="4">
        <v>2</v>
      </c>
      <c r="J135" s="4"/>
      <c r="K135" s="4"/>
      <c r="L135" s="23">
        <f t="shared" si="4"/>
        <v>2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8"/>
    </row>
  </sheetData>
  <autoFilter ref="L54:L135">
    <sortState ref="A55:Z135">
      <sortCondition descending="1" ref="L54:L135"/>
    </sortState>
  </autoFilter>
  <mergeCells count="2">
    <mergeCell ref="A1:Z1"/>
    <mergeCell ref="A53:Z53"/>
  </mergeCells>
  <pageMargins left="0.47244094488188981" right="0.27559055118110237" top="0.8" bottom="0.26" header="0.17" footer="0.31496062992125984"/>
  <pageSetup paperSize="9" scale="30" orientation="landscape" r:id="rId1"/>
  <rowBreaks count="1" manualBreakCount="1">
    <brk id="52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view="pageBreakPreview" topLeftCell="A13" zoomScale="80" zoomScaleNormal="100" zoomScaleSheetLayoutView="80" workbookViewId="0">
      <pane xSplit="1" topLeftCell="B1" activePane="topRight" state="frozen"/>
      <selection pane="topRight" activeCell="H47" sqref="H47"/>
    </sheetView>
  </sheetViews>
  <sheetFormatPr defaultRowHeight="15.75" x14ac:dyDescent="0.25"/>
  <cols>
    <col min="1" max="1" width="27.42578125" style="1" customWidth="1"/>
    <col min="2" max="2" width="11" style="1" customWidth="1"/>
    <col min="3" max="3" width="18.28515625" style="1" customWidth="1"/>
    <col min="4" max="4" width="21.85546875" style="1" customWidth="1"/>
    <col min="5" max="5" width="18.42578125" style="1" customWidth="1"/>
    <col min="6" max="6" width="19.140625" style="1" customWidth="1"/>
    <col min="7" max="7" width="18.85546875" style="1" customWidth="1"/>
    <col min="8" max="8" width="17.28515625" style="1" customWidth="1"/>
    <col min="9" max="9" width="16.140625" style="1" customWidth="1"/>
    <col min="10" max="10" width="16.5703125" style="5" customWidth="1"/>
    <col min="11" max="11" width="16.85546875" style="5" customWidth="1"/>
    <col min="12" max="12" width="18" style="5" customWidth="1"/>
    <col min="13" max="13" width="18.28515625" style="5" customWidth="1"/>
    <col min="14" max="14" width="18.140625" style="5" customWidth="1"/>
    <col min="15" max="15" width="17.42578125" style="21" customWidth="1"/>
    <col min="16" max="16384" width="9.140625" style="1"/>
  </cols>
  <sheetData>
    <row r="1" spans="1:15" ht="45.75" customHeight="1" x14ac:dyDescent="0.25">
      <c r="A1" s="61" t="s">
        <v>308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60.75" customHeight="1" x14ac:dyDescent="0.25">
      <c r="A2" s="2" t="s">
        <v>0</v>
      </c>
      <c r="B2" s="3" t="s">
        <v>1</v>
      </c>
      <c r="C2" s="6" t="s">
        <v>169</v>
      </c>
      <c r="D2" s="6" t="s">
        <v>197</v>
      </c>
      <c r="E2" s="6" t="s">
        <v>220</v>
      </c>
      <c r="F2" s="6" t="s">
        <v>221</v>
      </c>
      <c r="G2" s="6" t="s">
        <v>226</v>
      </c>
      <c r="H2" s="6" t="s">
        <v>230</v>
      </c>
      <c r="I2" s="6" t="s">
        <v>234</v>
      </c>
      <c r="J2" s="6" t="s">
        <v>235</v>
      </c>
      <c r="K2" s="6" t="s">
        <v>237</v>
      </c>
      <c r="L2" s="6" t="s">
        <v>238</v>
      </c>
      <c r="M2" s="14" t="s">
        <v>239</v>
      </c>
      <c r="N2" s="6" t="s">
        <v>241</v>
      </c>
      <c r="O2" s="22" t="s">
        <v>281</v>
      </c>
    </row>
    <row r="3" spans="1:15" x14ac:dyDescent="0.25">
      <c r="A3" s="9" t="s">
        <v>170</v>
      </c>
      <c r="B3" s="2">
        <v>2004</v>
      </c>
      <c r="C3" s="4">
        <v>18</v>
      </c>
      <c r="D3" s="4">
        <v>34</v>
      </c>
      <c r="E3" s="4">
        <v>40</v>
      </c>
      <c r="F3" s="4">
        <v>14</v>
      </c>
      <c r="G3" s="4">
        <v>7</v>
      </c>
      <c r="H3" s="4"/>
      <c r="I3" s="4">
        <v>10</v>
      </c>
      <c r="J3" s="4">
        <v>2.5</v>
      </c>
      <c r="K3" s="4">
        <v>10</v>
      </c>
      <c r="L3" s="4">
        <v>10</v>
      </c>
      <c r="M3" s="15">
        <v>5.5</v>
      </c>
      <c r="N3" s="4">
        <v>7</v>
      </c>
      <c r="O3" s="41">
        <f t="shared" ref="O3:O38" si="0">N3+M3+L3+K3+J3+I3+H3+G3+F3+E3+D3+C3</f>
        <v>158</v>
      </c>
    </row>
    <row r="4" spans="1:15" x14ac:dyDescent="0.25">
      <c r="A4" s="9" t="s">
        <v>7</v>
      </c>
      <c r="B4" s="2">
        <v>2004</v>
      </c>
      <c r="C4" s="4">
        <v>40</v>
      </c>
      <c r="D4" s="4">
        <v>40</v>
      </c>
      <c r="E4" s="4">
        <v>22</v>
      </c>
      <c r="F4" s="4"/>
      <c r="G4" s="4">
        <v>10</v>
      </c>
      <c r="H4" s="4">
        <v>5</v>
      </c>
      <c r="I4" s="4"/>
      <c r="J4" s="4">
        <v>7</v>
      </c>
      <c r="K4" s="4">
        <v>7</v>
      </c>
      <c r="L4" s="4">
        <v>8.5</v>
      </c>
      <c r="M4" s="15">
        <v>8.5</v>
      </c>
      <c r="N4" s="4"/>
      <c r="O4" s="41">
        <f t="shared" si="0"/>
        <v>148</v>
      </c>
    </row>
    <row r="5" spans="1:15" x14ac:dyDescent="0.25">
      <c r="A5" s="9" t="s">
        <v>42</v>
      </c>
      <c r="B5" s="2">
        <v>2004</v>
      </c>
      <c r="C5" s="4">
        <v>34</v>
      </c>
      <c r="D5" s="4">
        <v>24</v>
      </c>
      <c r="E5" s="4">
        <v>24</v>
      </c>
      <c r="F5" s="4"/>
      <c r="G5" s="4">
        <v>6</v>
      </c>
      <c r="H5" s="4">
        <v>10</v>
      </c>
      <c r="I5" s="4">
        <v>7</v>
      </c>
      <c r="J5" s="4">
        <v>10</v>
      </c>
      <c r="K5" s="4"/>
      <c r="L5" s="4">
        <v>5.5</v>
      </c>
      <c r="M5" s="15">
        <v>10</v>
      </c>
      <c r="N5" s="4"/>
      <c r="O5" s="41">
        <f t="shared" si="0"/>
        <v>130.5</v>
      </c>
    </row>
    <row r="6" spans="1:15" x14ac:dyDescent="0.25">
      <c r="A6" s="9" t="s">
        <v>41</v>
      </c>
      <c r="B6" s="2">
        <v>2004</v>
      </c>
      <c r="C6" s="4">
        <v>28</v>
      </c>
      <c r="D6" s="4">
        <v>28</v>
      </c>
      <c r="E6" s="4">
        <v>16</v>
      </c>
      <c r="F6" s="4"/>
      <c r="G6" s="4">
        <v>5.5</v>
      </c>
      <c r="H6" s="4">
        <v>8.5</v>
      </c>
      <c r="I6" s="4"/>
      <c r="J6" s="4">
        <v>4</v>
      </c>
      <c r="K6" s="4">
        <v>5</v>
      </c>
      <c r="L6" s="4">
        <v>0.5</v>
      </c>
      <c r="M6" s="15">
        <v>6</v>
      </c>
      <c r="N6" s="4">
        <v>8.5</v>
      </c>
      <c r="O6" s="41">
        <f t="shared" si="0"/>
        <v>110</v>
      </c>
    </row>
    <row r="7" spans="1:15" x14ac:dyDescent="0.25">
      <c r="A7" s="9" t="s">
        <v>33</v>
      </c>
      <c r="B7" s="2">
        <v>2004</v>
      </c>
      <c r="C7" s="4">
        <v>24</v>
      </c>
      <c r="D7" s="4">
        <v>20</v>
      </c>
      <c r="E7" s="4">
        <v>4</v>
      </c>
      <c r="F7" s="4">
        <v>22</v>
      </c>
      <c r="G7" s="4">
        <v>4.5</v>
      </c>
      <c r="H7" s="4">
        <v>6</v>
      </c>
      <c r="I7" s="4"/>
      <c r="J7" s="4">
        <v>5.5</v>
      </c>
      <c r="K7" s="4">
        <v>4</v>
      </c>
      <c r="L7" s="4">
        <v>5</v>
      </c>
      <c r="M7" s="15"/>
      <c r="N7" s="4">
        <v>10</v>
      </c>
      <c r="O7" s="41">
        <f t="shared" si="0"/>
        <v>105</v>
      </c>
    </row>
    <row r="8" spans="1:15" x14ac:dyDescent="0.25">
      <c r="A8" s="9" t="s">
        <v>34</v>
      </c>
      <c r="B8" s="2">
        <v>2004</v>
      </c>
      <c r="C8" s="4">
        <v>12</v>
      </c>
      <c r="D8" s="4">
        <v>18</v>
      </c>
      <c r="E8" s="4">
        <v>8</v>
      </c>
      <c r="F8" s="4"/>
      <c r="G8" s="4">
        <v>8.5</v>
      </c>
      <c r="H8" s="4"/>
      <c r="I8" s="4">
        <v>8.5</v>
      </c>
      <c r="J8" s="4">
        <v>8.5</v>
      </c>
      <c r="K8" s="4">
        <v>8.5</v>
      </c>
      <c r="L8" s="4">
        <v>7</v>
      </c>
      <c r="M8" s="15">
        <v>4.5</v>
      </c>
      <c r="N8" s="4">
        <v>5.5</v>
      </c>
      <c r="O8" s="41">
        <f t="shared" si="0"/>
        <v>89</v>
      </c>
    </row>
    <row r="9" spans="1:15" x14ac:dyDescent="0.25">
      <c r="A9" s="9" t="s">
        <v>46</v>
      </c>
      <c r="B9" s="2">
        <v>2006</v>
      </c>
      <c r="C9" s="4">
        <v>8</v>
      </c>
      <c r="D9" s="4"/>
      <c r="E9" s="4">
        <v>20</v>
      </c>
      <c r="F9" s="4">
        <v>40</v>
      </c>
      <c r="G9" s="4">
        <v>5</v>
      </c>
      <c r="H9" s="4">
        <v>5.5</v>
      </c>
      <c r="I9" s="4"/>
      <c r="J9" s="4">
        <v>3.5</v>
      </c>
      <c r="K9" s="4"/>
      <c r="L9" s="4">
        <v>3</v>
      </c>
      <c r="M9" s="15"/>
      <c r="N9" s="4">
        <v>3.5</v>
      </c>
      <c r="O9" s="41">
        <f t="shared" si="0"/>
        <v>88.5</v>
      </c>
    </row>
    <row r="10" spans="1:15" x14ac:dyDescent="0.25">
      <c r="A10" s="9" t="s">
        <v>18</v>
      </c>
      <c r="B10" s="2">
        <v>2003</v>
      </c>
      <c r="C10" s="4">
        <v>22</v>
      </c>
      <c r="D10" s="4">
        <v>22</v>
      </c>
      <c r="E10" s="4">
        <v>34</v>
      </c>
      <c r="F10" s="4"/>
      <c r="G10" s="4"/>
      <c r="H10" s="4"/>
      <c r="I10" s="4"/>
      <c r="J10" s="4"/>
      <c r="K10" s="4"/>
      <c r="L10" s="4"/>
      <c r="M10" s="15"/>
      <c r="N10" s="4"/>
      <c r="O10" s="41">
        <f t="shared" si="0"/>
        <v>78</v>
      </c>
    </row>
    <row r="11" spans="1:15" x14ac:dyDescent="0.25">
      <c r="A11" s="9" t="s">
        <v>20</v>
      </c>
      <c r="B11" s="2">
        <v>2003</v>
      </c>
      <c r="C11" s="4">
        <v>20</v>
      </c>
      <c r="D11" s="4">
        <v>10</v>
      </c>
      <c r="E11" s="4">
        <v>28</v>
      </c>
      <c r="F11" s="4">
        <v>18</v>
      </c>
      <c r="G11" s="4"/>
      <c r="H11" s="4"/>
      <c r="I11" s="4"/>
      <c r="J11" s="4"/>
      <c r="K11" s="4"/>
      <c r="L11" s="4"/>
      <c r="M11" s="15"/>
      <c r="N11" s="4"/>
      <c r="O11" s="41">
        <f t="shared" si="0"/>
        <v>76</v>
      </c>
    </row>
    <row r="12" spans="1:15" x14ac:dyDescent="0.25">
      <c r="A12" s="9" t="s">
        <v>44</v>
      </c>
      <c r="B12" s="2">
        <v>2004</v>
      </c>
      <c r="C12" s="4">
        <v>14</v>
      </c>
      <c r="D12" s="4"/>
      <c r="E12" s="4">
        <v>12</v>
      </c>
      <c r="F12" s="4">
        <v>16</v>
      </c>
      <c r="G12" s="4">
        <v>4</v>
      </c>
      <c r="H12" s="4">
        <v>3.5</v>
      </c>
      <c r="I12" s="4"/>
      <c r="J12" s="4">
        <v>5</v>
      </c>
      <c r="K12" s="4">
        <v>6</v>
      </c>
      <c r="L12" s="4">
        <v>4.5</v>
      </c>
      <c r="M12" s="15">
        <v>4</v>
      </c>
      <c r="N12" s="4">
        <v>6</v>
      </c>
      <c r="O12" s="41">
        <f t="shared" si="0"/>
        <v>75</v>
      </c>
    </row>
    <row r="13" spans="1:15" x14ac:dyDescent="0.25">
      <c r="A13" s="9" t="s">
        <v>22</v>
      </c>
      <c r="B13" s="2">
        <v>2004</v>
      </c>
      <c r="C13" s="4"/>
      <c r="D13" s="4">
        <v>12</v>
      </c>
      <c r="E13" s="4"/>
      <c r="F13" s="4">
        <v>24</v>
      </c>
      <c r="G13" s="4">
        <v>3.5</v>
      </c>
      <c r="H13" s="4">
        <v>2.5</v>
      </c>
      <c r="I13" s="4"/>
      <c r="J13" s="4">
        <v>4.5</v>
      </c>
      <c r="K13" s="4"/>
      <c r="L13" s="4">
        <v>4</v>
      </c>
      <c r="M13" s="15"/>
      <c r="N13" s="4"/>
      <c r="O13" s="41">
        <f t="shared" si="0"/>
        <v>50.5</v>
      </c>
    </row>
    <row r="14" spans="1:15" x14ac:dyDescent="0.25">
      <c r="A14" s="9" t="s">
        <v>174</v>
      </c>
      <c r="B14" s="2">
        <v>2004</v>
      </c>
      <c r="C14" s="4"/>
      <c r="D14" s="4"/>
      <c r="E14" s="4">
        <v>18</v>
      </c>
      <c r="F14" s="4">
        <v>28</v>
      </c>
      <c r="G14" s="4"/>
      <c r="H14" s="4"/>
      <c r="I14" s="4"/>
      <c r="J14" s="4"/>
      <c r="K14" s="4"/>
      <c r="L14" s="4"/>
      <c r="M14" s="15"/>
      <c r="N14" s="4">
        <v>4</v>
      </c>
      <c r="O14" s="41">
        <f t="shared" si="0"/>
        <v>50</v>
      </c>
    </row>
    <row r="15" spans="1:15" x14ac:dyDescent="0.25">
      <c r="A15" s="9" t="s">
        <v>36</v>
      </c>
      <c r="B15" s="2">
        <v>2004</v>
      </c>
      <c r="C15" s="4">
        <v>10</v>
      </c>
      <c r="D15" s="4"/>
      <c r="E15" s="4">
        <v>14</v>
      </c>
      <c r="F15" s="4">
        <v>2</v>
      </c>
      <c r="G15" s="4">
        <v>1</v>
      </c>
      <c r="H15" s="4">
        <v>3</v>
      </c>
      <c r="I15" s="4"/>
      <c r="J15" s="4">
        <v>6</v>
      </c>
      <c r="K15" s="4">
        <v>5.5</v>
      </c>
      <c r="L15" s="4">
        <v>6</v>
      </c>
      <c r="M15" s="15"/>
      <c r="N15" s="4"/>
      <c r="O15" s="41">
        <f t="shared" si="0"/>
        <v>47.5</v>
      </c>
    </row>
    <row r="16" spans="1:15" x14ac:dyDescent="0.25">
      <c r="A16" s="9" t="s">
        <v>131</v>
      </c>
      <c r="B16" s="2">
        <v>2005</v>
      </c>
      <c r="C16" s="4"/>
      <c r="D16" s="4"/>
      <c r="E16" s="4"/>
      <c r="F16" s="4">
        <v>34</v>
      </c>
      <c r="G16" s="4"/>
      <c r="H16" s="4"/>
      <c r="I16" s="4"/>
      <c r="J16" s="4"/>
      <c r="K16" s="4"/>
      <c r="L16" s="4"/>
      <c r="M16" s="15"/>
      <c r="N16" s="4"/>
      <c r="O16" s="41">
        <f t="shared" si="0"/>
        <v>34</v>
      </c>
    </row>
    <row r="17" spans="1:15" x14ac:dyDescent="0.25">
      <c r="A17" s="9" t="s">
        <v>37</v>
      </c>
      <c r="B17" s="2">
        <v>2005</v>
      </c>
      <c r="C17" s="4"/>
      <c r="D17" s="4">
        <v>8</v>
      </c>
      <c r="E17" s="4">
        <v>6</v>
      </c>
      <c r="F17" s="4">
        <v>12</v>
      </c>
      <c r="G17" s="4">
        <v>2.5</v>
      </c>
      <c r="H17" s="4">
        <v>4</v>
      </c>
      <c r="I17" s="4"/>
      <c r="J17" s="4"/>
      <c r="K17" s="4"/>
      <c r="L17" s="4">
        <v>1</v>
      </c>
      <c r="M17" s="15"/>
      <c r="N17" s="4"/>
      <c r="O17" s="41">
        <f t="shared" si="0"/>
        <v>33.5</v>
      </c>
    </row>
    <row r="18" spans="1:15" x14ac:dyDescent="0.25">
      <c r="A18" s="9" t="s">
        <v>228</v>
      </c>
      <c r="B18" s="2">
        <v>2005</v>
      </c>
      <c r="C18" s="4"/>
      <c r="D18" s="4"/>
      <c r="E18" s="4"/>
      <c r="F18" s="4"/>
      <c r="G18" s="4">
        <v>1.5</v>
      </c>
      <c r="H18" s="4"/>
      <c r="I18" s="4">
        <v>6</v>
      </c>
      <c r="J18" s="4">
        <v>3</v>
      </c>
      <c r="K18" s="4">
        <v>4.5</v>
      </c>
      <c r="L18" s="4"/>
      <c r="M18" s="15">
        <v>5</v>
      </c>
      <c r="N18" s="4">
        <v>5</v>
      </c>
      <c r="O18" s="41">
        <f t="shared" si="0"/>
        <v>25</v>
      </c>
    </row>
    <row r="19" spans="1:15" x14ac:dyDescent="0.25">
      <c r="A19" s="9" t="s">
        <v>175</v>
      </c>
      <c r="B19" s="2">
        <v>2006</v>
      </c>
      <c r="C19" s="4"/>
      <c r="D19" s="4"/>
      <c r="E19" s="4"/>
      <c r="F19" s="4">
        <v>20</v>
      </c>
      <c r="G19" s="4"/>
      <c r="H19" s="4"/>
      <c r="I19" s="4"/>
      <c r="J19" s="4"/>
      <c r="K19" s="4"/>
      <c r="L19" s="4"/>
      <c r="M19" s="15"/>
      <c r="N19" s="4"/>
      <c r="O19" s="41">
        <f t="shared" si="0"/>
        <v>20</v>
      </c>
    </row>
    <row r="20" spans="1:15" x14ac:dyDescent="0.25">
      <c r="A20" s="9" t="s">
        <v>25</v>
      </c>
      <c r="B20" s="2">
        <v>2004</v>
      </c>
      <c r="C20" s="4">
        <v>2</v>
      </c>
      <c r="D20" s="4">
        <v>6</v>
      </c>
      <c r="E20" s="4"/>
      <c r="F20" s="4"/>
      <c r="G20" s="4">
        <v>2</v>
      </c>
      <c r="H20" s="4">
        <v>4.5</v>
      </c>
      <c r="I20" s="4"/>
      <c r="J20" s="4">
        <v>1.5</v>
      </c>
      <c r="K20" s="4"/>
      <c r="L20" s="4">
        <v>2</v>
      </c>
      <c r="M20" s="15"/>
      <c r="N20" s="4"/>
      <c r="O20" s="41">
        <f t="shared" si="0"/>
        <v>18</v>
      </c>
    </row>
    <row r="21" spans="1:15" x14ac:dyDescent="0.25">
      <c r="A21" s="9" t="s">
        <v>49</v>
      </c>
      <c r="B21" s="2">
        <v>2005</v>
      </c>
      <c r="C21" s="4"/>
      <c r="D21" s="4"/>
      <c r="E21" s="4"/>
      <c r="F21" s="4"/>
      <c r="G21" s="4"/>
      <c r="H21" s="4">
        <v>7</v>
      </c>
      <c r="I21" s="4"/>
      <c r="J21" s="4"/>
      <c r="K21" s="4">
        <v>3.5</v>
      </c>
      <c r="L21" s="4">
        <v>2.5</v>
      </c>
      <c r="M21" s="15"/>
      <c r="N21" s="4">
        <v>4.5</v>
      </c>
      <c r="O21" s="41">
        <f t="shared" si="0"/>
        <v>17.5</v>
      </c>
    </row>
    <row r="22" spans="1:15" x14ac:dyDescent="0.25">
      <c r="A22" s="9" t="s">
        <v>45</v>
      </c>
      <c r="B22" s="2">
        <v>2006</v>
      </c>
      <c r="C22" s="4">
        <v>16</v>
      </c>
      <c r="D22" s="4"/>
      <c r="E22" s="4"/>
      <c r="F22" s="4"/>
      <c r="G22" s="4"/>
      <c r="H22" s="4"/>
      <c r="I22" s="4"/>
      <c r="J22" s="4"/>
      <c r="K22" s="4"/>
      <c r="L22" s="4"/>
      <c r="M22" s="15"/>
      <c r="N22" s="4"/>
      <c r="O22" s="41">
        <f t="shared" si="0"/>
        <v>16</v>
      </c>
    </row>
    <row r="23" spans="1:15" x14ac:dyDescent="0.25">
      <c r="A23" s="9" t="s">
        <v>78</v>
      </c>
      <c r="B23" s="2">
        <v>2006</v>
      </c>
      <c r="C23" s="4">
        <v>4</v>
      </c>
      <c r="D23" s="4">
        <v>2</v>
      </c>
      <c r="E23" s="4"/>
      <c r="F23" s="4">
        <v>10</v>
      </c>
      <c r="G23" s="4"/>
      <c r="H23" s="4"/>
      <c r="I23" s="4"/>
      <c r="J23" s="4"/>
      <c r="K23" s="4"/>
      <c r="L23" s="4"/>
      <c r="M23" s="15"/>
      <c r="N23" s="4"/>
      <c r="O23" s="41">
        <f t="shared" si="0"/>
        <v>16</v>
      </c>
    </row>
    <row r="24" spans="1:15" x14ac:dyDescent="0.25">
      <c r="A24" s="9" t="s">
        <v>83</v>
      </c>
      <c r="B24" s="2">
        <v>2005</v>
      </c>
      <c r="C24" s="4"/>
      <c r="D24" s="4">
        <v>14</v>
      </c>
      <c r="E24" s="4"/>
      <c r="F24" s="4"/>
      <c r="G24" s="4"/>
      <c r="H24" s="4"/>
      <c r="I24" s="4"/>
      <c r="J24" s="4"/>
      <c r="K24" s="4"/>
      <c r="L24" s="4"/>
      <c r="M24" s="15"/>
      <c r="N24" s="4"/>
      <c r="O24" s="41">
        <f t="shared" si="0"/>
        <v>14</v>
      </c>
    </row>
    <row r="25" spans="1:15" x14ac:dyDescent="0.25">
      <c r="A25" s="9" t="s">
        <v>151</v>
      </c>
      <c r="B25" s="2">
        <v>2005</v>
      </c>
      <c r="C25" s="4"/>
      <c r="D25" s="4"/>
      <c r="E25" s="4">
        <v>10</v>
      </c>
      <c r="F25" s="4">
        <v>4</v>
      </c>
      <c r="G25" s="4"/>
      <c r="H25" s="4"/>
      <c r="I25" s="4"/>
      <c r="J25" s="4"/>
      <c r="K25" s="4"/>
      <c r="L25" s="4"/>
      <c r="M25" s="15"/>
      <c r="N25" s="4"/>
      <c r="O25" s="41">
        <f t="shared" si="0"/>
        <v>14</v>
      </c>
    </row>
    <row r="26" spans="1:15" x14ac:dyDescent="0.25">
      <c r="A26" s="9" t="s">
        <v>153</v>
      </c>
      <c r="B26" s="2">
        <v>2006</v>
      </c>
      <c r="C26" s="4"/>
      <c r="D26" s="4"/>
      <c r="E26" s="4">
        <v>2</v>
      </c>
      <c r="F26" s="4">
        <v>8</v>
      </c>
      <c r="G26" s="4"/>
      <c r="H26" s="4"/>
      <c r="I26" s="4"/>
      <c r="J26" s="4"/>
      <c r="K26" s="4"/>
      <c r="L26" s="4"/>
      <c r="M26" s="15"/>
      <c r="N26" s="4"/>
      <c r="O26" s="41">
        <f t="shared" si="0"/>
        <v>10</v>
      </c>
    </row>
    <row r="27" spans="1:15" x14ac:dyDescent="0.25">
      <c r="A27" s="9" t="s">
        <v>227</v>
      </c>
      <c r="B27" s="2">
        <v>2004</v>
      </c>
      <c r="C27" s="4"/>
      <c r="D27" s="4"/>
      <c r="E27" s="4"/>
      <c r="F27" s="4"/>
      <c r="G27" s="4">
        <v>3</v>
      </c>
      <c r="H27" s="4">
        <v>0.5</v>
      </c>
      <c r="I27" s="4"/>
      <c r="J27" s="4">
        <v>1</v>
      </c>
      <c r="K27" s="4"/>
      <c r="L27" s="4">
        <v>3.5</v>
      </c>
      <c r="M27" s="15"/>
      <c r="N27" s="4"/>
      <c r="O27" s="41">
        <f t="shared" si="0"/>
        <v>8</v>
      </c>
    </row>
    <row r="28" spans="1:15" x14ac:dyDescent="0.25">
      <c r="A28" s="9" t="s">
        <v>19</v>
      </c>
      <c r="B28" s="2">
        <v>2003</v>
      </c>
      <c r="C28" s="4">
        <v>6</v>
      </c>
      <c r="D28" s="4"/>
      <c r="E28" s="4"/>
      <c r="F28" s="4"/>
      <c r="G28" s="4"/>
      <c r="H28" s="4"/>
      <c r="I28" s="4"/>
      <c r="J28" s="4"/>
      <c r="K28" s="4"/>
      <c r="L28" s="4"/>
      <c r="M28" s="15"/>
      <c r="N28" s="4"/>
      <c r="O28" s="41">
        <f t="shared" si="0"/>
        <v>6</v>
      </c>
    </row>
    <row r="29" spans="1:15" x14ac:dyDescent="0.25">
      <c r="A29" s="9" t="s">
        <v>32</v>
      </c>
      <c r="B29" s="2">
        <v>2004</v>
      </c>
      <c r="C29" s="4"/>
      <c r="D29" s="4"/>
      <c r="E29" s="4"/>
      <c r="F29" s="4">
        <v>6</v>
      </c>
      <c r="G29" s="4"/>
      <c r="H29" s="4"/>
      <c r="I29" s="4"/>
      <c r="J29" s="4"/>
      <c r="K29" s="4"/>
      <c r="L29" s="4"/>
      <c r="M29" s="15"/>
      <c r="N29" s="4"/>
      <c r="O29" s="41">
        <f t="shared" si="0"/>
        <v>6</v>
      </c>
    </row>
    <row r="30" spans="1:15" x14ac:dyDescent="0.25">
      <c r="A30" s="9" t="s">
        <v>135</v>
      </c>
      <c r="B30" s="2">
        <v>2005</v>
      </c>
      <c r="C30" s="4"/>
      <c r="D30" s="4"/>
      <c r="E30" s="4"/>
      <c r="F30" s="4"/>
      <c r="G30" s="4"/>
      <c r="H30" s="4">
        <v>2</v>
      </c>
      <c r="I30" s="4"/>
      <c r="J30" s="4">
        <v>0.5</v>
      </c>
      <c r="K30" s="4"/>
      <c r="L30" s="4"/>
      <c r="M30" s="15"/>
      <c r="N30" s="4">
        <v>3</v>
      </c>
      <c r="O30" s="41">
        <f t="shared" si="0"/>
        <v>5.5</v>
      </c>
    </row>
    <row r="31" spans="1:15" x14ac:dyDescent="0.25">
      <c r="A31" s="9" t="s">
        <v>179</v>
      </c>
      <c r="B31" s="2">
        <v>2004</v>
      </c>
      <c r="C31" s="4"/>
      <c r="D31" s="4"/>
      <c r="E31" s="4"/>
      <c r="F31" s="4"/>
      <c r="G31" s="4"/>
      <c r="H31" s="4">
        <v>1.5</v>
      </c>
      <c r="I31" s="4"/>
      <c r="J31" s="4">
        <v>2</v>
      </c>
      <c r="K31" s="4"/>
      <c r="L31" s="4"/>
      <c r="M31" s="15"/>
      <c r="N31" s="4">
        <v>1</v>
      </c>
      <c r="O31" s="41">
        <f t="shared" si="0"/>
        <v>4.5</v>
      </c>
    </row>
    <row r="32" spans="1:15" x14ac:dyDescent="0.25">
      <c r="A32" s="9" t="s">
        <v>127</v>
      </c>
      <c r="B32" s="2">
        <v>2006</v>
      </c>
      <c r="C32" s="4"/>
      <c r="D32" s="4">
        <v>4</v>
      </c>
      <c r="E32" s="4"/>
      <c r="F32" s="4"/>
      <c r="G32" s="4"/>
      <c r="H32" s="4"/>
      <c r="I32" s="4"/>
      <c r="J32" s="4"/>
      <c r="K32" s="4"/>
      <c r="L32" s="4"/>
      <c r="M32" s="15"/>
      <c r="N32" s="4"/>
      <c r="O32" s="41">
        <f t="shared" si="0"/>
        <v>4</v>
      </c>
    </row>
    <row r="33" spans="1:15" x14ac:dyDescent="0.25">
      <c r="A33" s="9" t="s">
        <v>73</v>
      </c>
      <c r="B33" s="2">
        <v>2005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15"/>
      <c r="N33" s="4">
        <v>2.5</v>
      </c>
      <c r="O33" s="41">
        <f t="shared" si="0"/>
        <v>2.5</v>
      </c>
    </row>
    <row r="34" spans="1:15" x14ac:dyDescent="0.25">
      <c r="A34" s="9" t="s">
        <v>121</v>
      </c>
      <c r="B34" s="2">
        <v>2005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15"/>
      <c r="N34" s="4">
        <v>2</v>
      </c>
      <c r="O34" s="41">
        <f t="shared" si="0"/>
        <v>2</v>
      </c>
    </row>
    <row r="35" spans="1:15" x14ac:dyDescent="0.25">
      <c r="A35" s="9" t="s">
        <v>89</v>
      </c>
      <c r="B35" s="2">
        <v>2004</v>
      </c>
      <c r="C35" s="4"/>
      <c r="D35" s="4"/>
      <c r="E35" s="4"/>
      <c r="F35" s="4"/>
      <c r="G35" s="4">
        <v>0.5</v>
      </c>
      <c r="H35" s="4">
        <v>1</v>
      </c>
      <c r="I35" s="4"/>
      <c r="J35" s="4"/>
      <c r="K35" s="4"/>
      <c r="L35" s="4"/>
      <c r="M35" s="15"/>
      <c r="N35" s="4"/>
      <c r="O35" s="41">
        <f t="shared" si="0"/>
        <v>1.5</v>
      </c>
    </row>
    <row r="36" spans="1:15" x14ac:dyDescent="0.25">
      <c r="A36" s="9" t="s">
        <v>48</v>
      </c>
      <c r="B36" s="2">
        <v>2005</v>
      </c>
      <c r="C36" s="4"/>
      <c r="D36" s="4"/>
      <c r="E36" s="4"/>
      <c r="F36" s="4"/>
      <c r="G36" s="4"/>
      <c r="H36" s="4"/>
      <c r="I36" s="4"/>
      <c r="J36" s="4"/>
      <c r="K36" s="4"/>
      <c r="L36" s="4">
        <v>1.5</v>
      </c>
      <c r="M36" s="15"/>
      <c r="N36" s="4"/>
      <c r="O36" s="41">
        <f t="shared" si="0"/>
        <v>1.5</v>
      </c>
    </row>
    <row r="37" spans="1:15" x14ac:dyDescent="0.25">
      <c r="A37" s="9" t="s">
        <v>242</v>
      </c>
      <c r="B37" s="2">
        <v>2005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15"/>
      <c r="N37" s="4">
        <v>1.5</v>
      </c>
      <c r="O37" s="41">
        <f t="shared" si="0"/>
        <v>1.5</v>
      </c>
    </row>
    <row r="38" spans="1:15" x14ac:dyDescent="0.25">
      <c r="A38" s="9" t="s">
        <v>243</v>
      </c>
      <c r="B38" s="2">
        <v>2007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15"/>
      <c r="N38" s="4">
        <v>0.5</v>
      </c>
      <c r="O38" s="41">
        <f t="shared" si="0"/>
        <v>0.5</v>
      </c>
    </row>
    <row r="39" spans="1:15" ht="43.5" customHeight="1" x14ac:dyDescent="0.25">
      <c r="A39" s="61" t="s">
        <v>309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</row>
    <row r="40" spans="1:15" ht="47.25" x14ac:dyDescent="0.25">
      <c r="A40" s="2" t="s">
        <v>0</v>
      </c>
      <c r="B40" s="3" t="s">
        <v>1</v>
      </c>
      <c r="C40" s="6" t="s">
        <v>192</v>
      </c>
      <c r="D40" s="6" t="s">
        <v>193</v>
      </c>
      <c r="E40" s="3" t="s">
        <v>206</v>
      </c>
      <c r="F40" s="3" t="s">
        <v>224</v>
      </c>
      <c r="G40" s="37" t="s">
        <v>281</v>
      </c>
      <c r="H40" s="3"/>
      <c r="I40" s="2"/>
      <c r="J40" s="2"/>
      <c r="K40" s="2"/>
      <c r="L40" s="2"/>
      <c r="M40" s="16"/>
      <c r="N40" s="2"/>
      <c r="O40" s="40"/>
    </row>
    <row r="41" spans="1:15" x14ac:dyDescent="0.25">
      <c r="A41" s="9" t="s">
        <v>7</v>
      </c>
      <c r="B41" s="2">
        <v>2004</v>
      </c>
      <c r="C41" s="4">
        <v>60</v>
      </c>
      <c r="D41" s="4">
        <v>60</v>
      </c>
      <c r="E41" s="8" t="s">
        <v>210</v>
      </c>
      <c r="F41" s="4">
        <v>60</v>
      </c>
      <c r="G41" s="23">
        <f>F41+D41+C41+34</f>
        <v>214</v>
      </c>
      <c r="H41" s="2"/>
      <c r="I41" s="2"/>
      <c r="J41" s="2"/>
      <c r="K41" s="2"/>
      <c r="L41" s="2"/>
      <c r="M41" s="16"/>
      <c r="N41" s="2"/>
      <c r="O41" s="40"/>
    </row>
    <row r="42" spans="1:15" x14ac:dyDescent="0.25">
      <c r="A42" s="9" t="s">
        <v>20</v>
      </c>
      <c r="B42" s="2">
        <v>2003</v>
      </c>
      <c r="C42" s="4">
        <v>60</v>
      </c>
      <c r="D42" s="4">
        <v>60</v>
      </c>
      <c r="E42" s="8">
        <v>24</v>
      </c>
      <c r="F42" s="4">
        <v>33</v>
      </c>
      <c r="G42" s="23">
        <f>F42+E42+D42+C42</f>
        <v>177</v>
      </c>
      <c r="H42" s="2"/>
      <c r="I42" s="2"/>
      <c r="J42" s="2"/>
      <c r="K42" s="2"/>
      <c r="L42" s="2"/>
      <c r="M42" s="16"/>
      <c r="N42" s="2"/>
      <c r="O42" s="40"/>
    </row>
    <row r="43" spans="1:15" x14ac:dyDescent="0.25">
      <c r="A43" s="9" t="s">
        <v>42</v>
      </c>
      <c r="B43" s="2">
        <v>2004</v>
      </c>
      <c r="C43" s="4">
        <v>51</v>
      </c>
      <c r="D43" s="4">
        <v>51</v>
      </c>
      <c r="E43" s="8" t="s">
        <v>207</v>
      </c>
      <c r="F43" s="4"/>
      <c r="G43" s="23">
        <f>73+D43+C43</f>
        <v>175</v>
      </c>
      <c r="H43" s="2"/>
      <c r="I43" s="2"/>
      <c r="J43" s="2"/>
      <c r="K43" s="2"/>
      <c r="L43" s="2"/>
      <c r="M43" s="16"/>
      <c r="N43" s="2"/>
      <c r="O43" s="40"/>
    </row>
    <row r="44" spans="1:15" x14ac:dyDescent="0.25">
      <c r="A44" s="9" t="s">
        <v>46</v>
      </c>
      <c r="B44" s="2">
        <v>2006</v>
      </c>
      <c r="C44" s="4">
        <v>60</v>
      </c>
      <c r="D44" s="4">
        <v>60</v>
      </c>
      <c r="E44" s="8" t="s">
        <v>209</v>
      </c>
      <c r="F44" s="4"/>
      <c r="G44" s="23">
        <f>D44+C44+44</f>
        <v>164</v>
      </c>
      <c r="H44" s="2"/>
      <c r="I44" s="2"/>
      <c r="J44" s="2"/>
      <c r="K44" s="2"/>
      <c r="L44" s="2"/>
      <c r="M44" s="16"/>
      <c r="N44" s="2"/>
      <c r="O44" s="40"/>
    </row>
    <row r="45" spans="1:15" x14ac:dyDescent="0.25">
      <c r="A45" s="9" t="s">
        <v>41</v>
      </c>
      <c r="B45" s="2">
        <v>2004</v>
      </c>
      <c r="C45" s="4">
        <v>36</v>
      </c>
      <c r="D45" s="4"/>
      <c r="E45" s="8" t="s">
        <v>208</v>
      </c>
      <c r="F45" s="4">
        <v>60</v>
      </c>
      <c r="G45" s="23">
        <f>F45+C45+60</f>
        <v>156</v>
      </c>
      <c r="H45" s="2"/>
      <c r="I45" s="2"/>
      <c r="J45" s="2"/>
      <c r="K45" s="2"/>
      <c r="L45" s="2"/>
      <c r="M45" s="16"/>
      <c r="N45" s="2"/>
      <c r="O45" s="40"/>
    </row>
    <row r="46" spans="1:15" x14ac:dyDescent="0.25">
      <c r="A46" s="9" t="s">
        <v>33</v>
      </c>
      <c r="B46" s="2">
        <v>2004</v>
      </c>
      <c r="C46" s="4">
        <v>33</v>
      </c>
      <c r="D46" s="4">
        <v>36</v>
      </c>
      <c r="E46" s="8" t="s">
        <v>211</v>
      </c>
      <c r="F46" s="4">
        <v>30</v>
      </c>
      <c r="G46" s="23">
        <f>F46+D46+C46+36</f>
        <v>135</v>
      </c>
      <c r="H46" s="2"/>
      <c r="I46" s="2"/>
      <c r="J46" s="2"/>
      <c r="K46" s="2"/>
      <c r="L46" s="2"/>
      <c r="M46" s="16"/>
      <c r="N46" s="2"/>
      <c r="O46" s="40"/>
    </row>
    <row r="47" spans="1:15" x14ac:dyDescent="0.25">
      <c r="A47" s="9" t="s">
        <v>22</v>
      </c>
      <c r="B47" s="2">
        <v>2004</v>
      </c>
      <c r="C47" s="4">
        <v>51</v>
      </c>
      <c r="D47" s="4">
        <v>51</v>
      </c>
      <c r="E47" s="8"/>
      <c r="F47" s="4">
        <v>27</v>
      </c>
      <c r="G47" s="23">
        <f>F47+E47+D47+C47</f>
        <v>129</v>
      </c>
      <c r="H47" s="2"/>
      <c r="I47" s="2"/>
      <c r="J47" s="2"/>
      <c r="K47" s="2"/>
      <c r="L47" s="2"/>
      <c r="M47" s="16"/>
      <c r="N47" s="2"/>
      <c r="O47" s="40"/>
    </row>
    <row r="48" spans="1:15" x14ac:dyDescent="0.25">
      <c r="A48" s="9" t="s">
        <v>174</v>
      </c>
      <c r="B48" s="2">
        <v>2004</v>
      </c>
      <c r="C48" s="4">
        <v>42</v>
      </c>
      <c r="D48" s="4">
        <v>42</v>
      </c>
      <c r="E48" s="8">
        <v>9</v>
      </c>
      <c r="F48" s="4">
        <v>36</v>
      </c>
      <c r="G48" s="23">
        <f>F48+E48+D48+C48</f>
        <v>129</v>
      </c>
      <c r="H48" s="2"/>
      <c r="I48" s="2"/>
      <c r="J48" s="2"/>
      <c r="K48" s="2"/>
      <c r="L48" s="2"/>
      <c r="M48" s="16"/>
      <c r="N48" s="2"/>
      <c r="O48" s="40"/>
    </row>
    <row r="49" spans="1:15" x14ac:dyDescent="0.25">
      <c r="A49" s="9" t="s">
        <v>37</v>
      </c>
      <c r="B49" s="2">
        <v>2005</v>
      </c>
      <c r="C49" s="4">
        <v>27</v>
      </c>
      <c r="D49" s="4">
        <v>51</v>
      </c>
      <c r="E49" s="8">
        <v>21</v>
      </c>
      <c r="F49" s="4">
        <v>27</v>
      </c>
      <c r="G49" s="23">
        <f>F49+E49+D49+C49</f>
        <v>126</v>
      </c>
      <c r="H49" s="2"/>
      <c r="I49" s="2"/>
      <c r="J49" s="2"/>
      <c r="K49" s="2"/>
      <c r="L49" s="2"/>
      <c r="M49" s="16"/>
      <c r="N49" s="2"/>
      <c r="O49" s="40"/>
    </row>
    <row r="50" spans="1:15" x14ac:dyDescent="0.25">
      <c r="A50" s="9" t="s">
        <v>32</v>
      </c>
      <c r="B50" s="2">
        <v>2004</v>
      </c>
      <c r="C50" s="4">
        <v>42</v>
      </c>
      <c r="D50" s="4">
        <v>42</v>
      </c>
      <c r="E50" s="8">
        <v>3</v>
      </c>
      <c r="F50" s="4">
        <v>36</v>
      </c>
      <c r="G50" s="23">
        <f>F50+E50+D50+C50</f>
        <v>123</v>
      </c>
      <c r="H50" s="2"/>
      <c r="I50" s="2"/>
      <c r="J50" s="2"/>
      <c r="K50" s="2"/>
      <c r="L50" s="2"/>
      <c r="M50" s="16"/>
      <c r="N50" s="2"/>
      <c r="O50" s="40"/>
    </row>
    <row r="51" spans="1:15" x14ac:dyDescent="0.25">
      <c r="A51" s="9" t="s">
        <v>45</v>
      </c>
      <c r="B51" s="2">
        <v>2006</v>
      </c>
      <c r="C51" s="4">
        <v>60</v>
      </c>
      <c r="D51" s="4">
        <v>60</v>
      </c>
      <c r="E51" s="8"/>
      <c r="F51" s="4"/>
      <c r="G51" s="23">
        <f>D51+C51</f>
        <v>120</v>
      </c>
      <c r="H51" s="2"/>
      <c r="I51" s="2"/>
      <c r="J51" s="2"/>
      <c r="K51" s="2"/>
      <c r="L51" s="2"/>
      <c r="M51" s="16"/>
      <c r="N51" s="2"/>
      <c r="O51" s="40"/>
    </row>
    <row r="52" spans="1:15" x14ac:dyDescent="0.25">
      <c r="A52" s="9" t="s">
        <v>44</v>
      </c>
      <c r="B52" s="2">
        <v>2004</v>
      </c>
      <c r="C52" s="4">
        <v>33</v>
      </c>
      <c r="D52" s="4">
        <v>36</v>
      </c>
      <c r="E52" s="8">
        <v>12</v>
      </c>
      <c r="F52" s="4">
        <v>30</v>
      </c>
      <c r="G52" s="23">
        <f t="shared" ref="G52:G87" si="1">F52+E52+D52+C52</f>
        <v>111</v>
      </c>
      <c r="H52" s="2"/>
      <c r="I52" s="2"/>
      <c r="J52" s="2"/>
      <c r="K52" s="2"/>
      <c r="L52" s="2"/>
      <c r="M52" s="16"/>
      <c r="N52" s="2"/>
      <c r="O52" s="40"/>
    </row>
    <row r="53" spans="1:15" x14ac:dyDescent="0.25">
      <c r="A53" s="9" t="s">
        <v>170</v>
      </c>
      <c r="B53" s="2">
        <v>2004</v>
      </c>
      <c r="C53" s="4">
        <v>36</v>
      </c>
      <c r="D53" s="4"/>
      <c r="E53" s="8">
        <v>18</v>
      </c>
      <c r="F53" s="4">
        <v>51</v>
      </c>
      <c r="G53" s="23">
        <f t="shared" si="1"/>
        <v>105</v>
      </c>
      <c r="H53" s="2"/>
      <c r="I53" s="2"/>
      <c r="J53" s="2"/>
      <c r="K53" s="2"/>
      <c r="L53" s="2"/>
      <c r="M53" s="16"/>
      <c r="N53" s="2"/>
      <c r="O53" s="40"/>
    </row>
    <row r="54" spans="1:15" x14ac:dyDescent="0.25">
      <c r="A54" s="9" t="s">
        <v>36</v>
      </c>
      <c r="B54" s="2">
        <v>2004</v>
      </c>
      <c r="C54" s="4">
        <v>42</v>
      </c>
      <c r="D54" s="4">
        <v>42</v>
      </c>
      <c r="E54" s="8"/>
      <c r="F54" s="4"/>
      <c r="G54" s="23">
        <f t="shared" si="1"/>
        <v>84</v>
      </c>
      <c r="H54" s="2"/>
      <c r="I54" s="2"/>
      <c r="J54" s="2"/>
      <c r="K54" s="2"/>
      <c r="L54" s="2"/>
      <c r="M54" s="16"/>
      <c r="N54" s="2"/>
      <c r="O54" s="40"/>
    </row>
    <row r="55" spans="1:15" x14ac:dyDescent="0.25">
      <c r="A55" s="9" t="s">
        <v>67</v>
      </c>
      <c r="B55" s="2">
        <v>2004</v>
      </c>
      <c r="C55" s="4">
        <v>33</v>
      </c>
      <c r="D55" s="4">
        <v>36</v>
      </c>
      <c r="E55" s="8">
        <v>15</v>
      </c>
      <c r="F55" s="4"/>
      <c r="G55" s="23">
        <f t="shared" si="1"/>
        <v>84</v>
      </c>
      <c r="H55" s="2"/>
      <c r="I55" s="2"/>
      <c r="J55" s="2"/>
      <c r="K55" s="2"/>
      <c r="L55" s="2"/>
      <c r="M55" s="16"/>
      <c r="N55" s="2"/>
      <c r="O55" s="40"/>
    </row>
    <row r="56" spans="1:15" x14ac:dyDescent="0.25">
      <c r="A56" s="9" t="s">
        <v>34</v>
      </c>
      <c r="B56" s="2">
        <v>2004</v>
      </c>
      <c r="C56" s="4"/>
      <c r="D56" s="4"/>
      <c r="E56" s="8">
        <v>36</v>
      </c>
      <c r="F56" s="4">
        <v>42</v>
      </c>
      <c r="G56" s="23">
        <f t="shared" si="1"/>
        <v>78</v>
      </c>
      <c r="H56" s="2"/>
      <c r="I56" s="2"/>
      <c r="J56" s="2"/>
      <c r="K56" s="2"/>
      <c r="L56" s="2"/>
      <c r="M56" s="16"/>
      <c r="N56" s="2"/>
      <c r="O56" s="40"/>
    </row>
    <row r="57" spans="1:15" x14ac:dyDescent="0.25">
      <c r="A57" s="9" t="s">
        <v>19</v>
      </c>
      <c r="B57" s="2">
        <v>2003</v>
      </c>
      <c r="C57" s="4">
        <v>36</v>
      </c>
      <c r="D57" s="4"/>
      <c r="E57" s="8"/>
      <c r="F57" s="4">
        <v>33</v>
      </c>
      <c r="G57" s="23">
        <f t="shared" si="1"/>
        <v>69</v>
      </c>
      <c r="H57" s="2"/>
      <c r="I57" s="2"/>
      <c r="J57" s="2"/>
      <c r="K57" s="2"/>
      <c r="L57" s="2"/>
      <c r="M57" s="16"/>
      <c r="N57" s="2"/>
      <c r="O57" s="40"/>
    </row>
    <row r="58" spans="1:15" x14ac:dyDescent="0.25">
      <c r="A58" s="9" t="s">
        <v>18</v>
      </c>
      <c r="B58" s="2">
        <v>2003</v>
      </c>
      <c r="C58" s="4"/>
      <c r="D58" s="4"/>
      <c r="E58" s="8">
        <v>27</v>
      </c>
      <c r="F58" s="4">
        <v>42</v>
      </c>
      <c r="G58" s="23">
        <f t="shared" si="1"/>
        <v>69</v>
      </c>
      <c r="H58" s="2"/>
      <c r="I58" s="2"/>
      <c r="J58" s="2"/>
      <c r="K58" s="2"/>
      <c r="L58" s="2"/>
      <c r="M58" s="16"/>
      <c r="N58" s="2"/>
      <c r="O58" s="40"/>
    </row>
    <row r="59" spans="1:15" x14ac:dyDescent="0.25">
      <c r="A59" s="9" t="s">
        <v>78</v>
      </c>
      <c r="B59" s="2">
        <v>2006</v>
      </c>
      <c r="C59" s="4">
        <v>30</v>
      </c>
      <c r="D59" s="4">
        <v>33</v>
      </c>
      <c r="E59" s="8"/>
      <c r="F59" s="4"/>
      <c r="G59" s="23">
        <f t="shared" si="1"/>
        <v>63</v>
      </c>
      <c r="H59" s="2"/>
      <c r="I59" s="2"/>
      <c r="J59" s="2"/>
      <c r="K59" s="2"/>
      <c r="L59" s="2"/>
      <c r="M59" s="16"/>
      <c r="N59" s="2"/>
      <c r="O59" s="40"/>
    </row>
    <row r="60" spans="1:15" x14ac:dyDescent="0.25">
      <c r="A60" s="9" t="s">
        <v>119</v>
      </c>
      <c r="B60" s="2">
        <v>2006</v>
      </c>
      <c r="C60" s="4">
        <v>30</v>
      </c>
      <c r="D60" s="4">
        <v>33</v>
      </c>
      <c r="E60" s="8"/>
      <c r="F60" s="4"/>
      <c r="G60" s="23">
        <f t="shared" si="1"/>
        <v>63</v>
      </c>
      <c r="H60" s="2"/>
      <c r="I60" s="2"/>
      <c r="J60" s="2"/>
      <c r="K60" s="2"/>
      <c r="L60" s="2"/>
      <c r="M60" s="16"/>
      <c r="N60" s="2"/>
      <c r="O60" s="40"/>
    </row>
    <row r="61" spans="1:15" x14ac:dyDescent="0.25">
      <c r="A61" s="9" t="s">
        <v>175</v>
      </c>
      <c r="B61" s="2">
        <v>2006</v>
      </c>
      <c r="C61" s="4">
        <v>30</v>
      </c>
      <c r="D61" s="4">
        <v>33</v>
      </c>
      <c r="E61" s="8"/>
      <c r="F61" s="4"/>
      <c r="G61" s="23">
        <f t="shared" si="1"/>
        <v>63</v>
      </c>
      <c r="H61" s="2"/>
      <c r="I61" s="2"/>
      <c r="J61" s="2"/>
      <c r="K61" s="2"/>
      <c r="L61" s="2"/>
      <c r="M61" s="16"/>
      <c r="N61" s="2"/>
      <c r="O61" s="40"/>
    </row>
    <row r="62" spans="1:15" x14ac:dyDescent="0.25">
      <c r="A62" s="9" t="s">
        <v>194</v>
      </c>
      <c r="B62" s="2">
        <v>2005</v>
      </c>
      <c r="C62" s="4"/>
      <c r="D62" s="4">
        <v>60</v>
      </c>
      <c r="E62" s="8"/>
      <c r="F62" s="4"/>
      <c r="G62" s="23">
        <f t="shared" si="1"/>
        <v>60</v>
      </c>
      <c r="H62" s="2"/>
      <c r="I62" s="2"/>
      <c r="J62" s="2"/>
      <c r="K62" s="2"/>
      <c r="L62" s="2"/>
      <c r="M62" s="16"/>
      <c r="N62" s="2"/>
      <c r="O62" s="40"/>
    </row>
    <row r="63" spans="1:15" x14ac:dyDescent="0.25">
      <c r="A63" s="9" t="s">
        <v>25</v>
      </c>
      <c r="B63" s="2">
        <v>2004</v>
      </c>
      <c r="C63" s="4"/>
      <c r="D63" s="4"/>
      <c r="E63" s="4">
        <v>6</v>
      </c>
      <c r="F63" s="4">
        <v>51</v>
      </c>
      <c r="G63" s="23">
        <f t="shared" si="1"/>
        <v>57</v>
      </c>
      <c r="H63" s="2"/>
      <c r="I63" s="2"/>
      <c r="J63" s="2"/>
      <c r="K63" s="2"/>
      <c r="L63" s="2"/>
      <c r="M63" s="16"/>
      <c r="N63" s="2"/>
      <c r="O63" s="40"/>
    </row>
    <row r="64" spans="1:15" x14ac:dyDescent="0.25">
      <c r="A64" s="9" t="s">
        <v>176</v>
      </c>
      <c r="B64" s="2">
        <v>2006</v>
      </c>
      <c r="C64" s="4">
        <v>27</v>
      </c>
      <c r="D64" s="4">
        <v>27</v>
      </c>
      <c r="E64" s="8"/>
      <c r="F64" s="4"/>
      <c r="G64" s="23">
        <f t="shared" si="1"/>
        <v>54</v>
      </c>
      <c r="H64" s="2"/>
      <c r="I64" s="2"/>
      <c r="J64" s="2"/>
      <c r="K64" s="2"/>
      <c r="L64" s="2"/>
      <c r="M64" s="16"/>
      <c r="N64" s="2"/>
      <c r="O64" s="40"/>
    </row>
    <row r="65" spans="1:15" x14ac:dyDescent="0.25">
      <c r="A65" s="9" t="s">
        <v>177</v>
      </c>
      <c r="B65" s="2">
        <v>2006</v>
      </c>
      <c r="C65" s="4">
        <v>27</v>
      </c>
      <c r="D65" s="4">
        <v>27</v>
      </c>
      <c r="E65" s="8"/>
      <c r="F65" s="4"/>
      <c r="G65" s="23">
        <f t="shared" si="1"/>
        <v>54</v>
      </c>
      <c r="H65" s="2"/>
      <c r="I65" s="2"/>
      <c r="J65" s="2"/>
      <c r="K65" s="2"/>
      <c r="L65" s="2"/>
      <c r="M65" s="16"/>
      <c r="N65" s="2"/>
      <c r="O65" s="40"/>
    </row>
    <row r="66" spans="1:15" x14ac:dyDescent="0.25">
      <c r="A66" s="9" t="s">
        <v>73</v>
      </c>
      <c r="B66" s="2">
        <v>2005</v>
      </c>
      <c r="C66" s="4">
        <v>24</v>
      </c>
      <c r="D66" s="4">
        <v>30</v>
      </c>
      <c r="E66" s="8"/>
      <c r="F66" s="4"/>
      <c r="G66" s="23">
        <f t="shared" si="1"/>
        <v>54</v>
      </c>
      <c r="H66" s="2"/>
      <c r="I66" s="2"/>
      <c r="J66" s="2"/>
      <c r="K66" s="2"/>
      <c r="L66" s="2"/>
      <c r="M66" s="16"/>
      <c r="N66" s="2"/>
      <c r="O66" s="40"/>
    </row>
    <row r="67" spans="1:15" x14ac:dyDescent="0.25">
      <c r="A67" s="9" t="s">
        <v>121</v>
      </c>
      <c r="B67" s="2">
        <v>2005</v>
      </c>
      <c r="C67" s="4">
        <v>24</v>
      </c>
      <c r="D67" s="4">
        <v>30</v>
      </c>
      <c r="E67" s="8"/>
      <c r="F67" s="4"/>
      <c r="G67" s="23">
        <f t="shared" si="1"/>
        <v>54</v>
      </c>
      <c r="H67" s="2"/>
      <c r="I67" s="2"/>
      <c r="J67" s="2"/>
      <c r="K67" s="2"/>
      <c r="L67" s="2"/>
      <c r="M67" s="16"/>
      <c r="N67" s="2"/>
      <c r="O67" s="40"/>
    </row>
    <row r="68" spans="1:15" x14ac:dyDescent="0.25">
      <c r="A68" s="9" t="s">
        <v>131</v>
      </c>
      <c r="B68" s="2">
        <v>2005</v>
      </c>
      <c r="C68" s="4">
        <v>24</v>
      </c>
      <c r="D68" s="4">
        <v>30</v>
      </c>
      <c r="E68" s="8"/>
      <c r="F68" s="4"/>
      <c r="G68" s="23">
        <f t="shared" si="1"/>
        <v>54</v>
      </c>
      <c r="H68" s="2"/>
      <c r="I68" s="2"/>
      <c r="J68" s="2"/>
      <c r="K68" s="2"/>
      <c r="L68" s="2"/>
      <c r="M68" s="16"/>
      <c r="N68" s="2"/>
      <c r="O68" s="40"/>
    </row>
    <row r="69" spans="1:15" x14ac:dyDescent="0.25">
      <c r="A69" s="9" t="s">
        <v>29</v>
      </c>
      <c r="B69" s="2">
        <v>2003</v>
      </c>
      <c r="C69" s="4">
        <v>51</v>
      </c>
      <c r="D69" s="4"/>
      <c r="E69" s="8"/>
      <c r="F69" s="4"/>
      <c r="G69" s="23">
        <f t="shared" si="1"/>
        <v>51</v>
      </c>
      <c r="H69" s="2"/>
      <c r="I69" s="2"/>
      <c r="J69" s="2"/>
      <c r="K69" s="2"/>
      <c r="L69" s="2"/>
      <c r="M69" s="16"/>
      <c r="N69" s="2"/>
      <c r="O69" s="40"/>
    </row>
    <row r="70" spans="1:15" x14ac:dyDescent="0.25">
      <c r="A70" s="9" t="s">
        <v>89</v>
      </c>
      <c r="B70" s="2">
        <v>2004</v>
      </c>
      <c r="C70" s="4">
        <v>15</v>
      </c>
      <c r="D70" s="4">
        <v>36</v>
      </c>
      <c r="E70" s="8"/>
      <c r="F70" s="4"/>
      <c r="G70" s="23">
        <f t="shared" si="1"/>
        <v>51</v>
      </c>
      <c r="H70" s="2"/>
      <c r="I70" s="2"/>
      <c r="J70" s="2"/>
      <c r="K70" s="2"/>
      <c r="L70" s="2"/>
      <c r="M70" s="16"/>
      <c r="N70" s="2"/>
      <c r="O70" s="40"/>
    </row>
    <row r="71" spans="1:15" x14ac:dyDescent="0.25">
      <c r="A71" s="9" t="s">
        <v>120</v>
      </c>
      <c r="B71" s="2">
        <v>2005</v>
      </c>
      <c r="C71" s="4">
        <v>15</v>
      </c>
      <c r="D71" s="4">
        <v>36</v>
      </c>
      <c r="E71" s="8"/>
      <c r="F71" s="4"/>
      <c r="G71" s="23">
        <f t="shared" si="1"/>
        <v>51</v>
      </c>
      <c r="H71" s="2"/>
      <c r="I71" s="2"/>
      <c r="J71" s="2"/>
      <c r="K71" s="2"/>
      <c r="L71" s="2"/>
      <c r="M71" s="16"/>
      <c r="N71" s="2"/>
      <c r="O71" s="40"/>
    </row>
    <row r="72" spans="1:15" x14ac:dyDescent="0.25">
      <c r="A72" s="9" t="s">
        <v>48</v>
      </c>
      <c r="B72" s="2">
        <v>2005</v>
      </c>
      <c r="C72" s="4"/>
      <c r="D72" s="4">
        <v>51</v>
      </c>
      <c r="E72" s="8"/>
      <c r="F72" s="4"/>
      <c r="G72" s="23">
        <f t="shared" si="1"/>
        <v>51</v>
      </c>
      <c r="H72" s="2"/>
      <c r="I72" s="2"/>
      <c r="J72" s="2"/>
      <c r="K72" s="2"/>
      <c r="L72" s="2"/>
      <c r="M72" s="16"/>
      <c r="N72" s="2"/>
      <c r="O72" s="40"/>
    </row>
    <row r="73" spans="1:15" x14ac:dyDescent="0.25">
      <c r="A73" s="9" t="s">
        <v>151</v>
      </c>
      <c r="B73" s="2">
        <v>2005</v>
      </c>
      <c r="C73" s="4">
        <v>18</v>
      </c>
      <c r="D73" s="4">
        <v>30</v>
      </c>
      <c r="E73" s="8"/>
      <c r="F73" s="4"/>
      <c r="G73" s="23">
        <f t="shared" si="1"/>
        <v>48</v>
      </c>
      <c r="H73" s="2"/>
      <c r="I73" s="2"/>
      <c r="J73" s="2"/>
      <c r="K73" s="2"/>
      <c r="L73" s="2"/>
      <c r="M73" s="16"/>
      <c r="N73" s="2"/>
      <c r="O73" s="40"/>
    </row>
    <row r="74" spans="1:15" x14ac:dyDescent="0.25">
      <c r="A74" s="9" t="s">
        <v>26</v>
      </c>
      <c r="B74" s="2"/>
      <c r="C74" s="4"/>
      <c r="D74" s="4">
        <v>42</v>
      </c>
      <c r="E74" s="8"/>
      <c r="F74" s="4"/>
      <c r="G74" s="23">
        <f t="shared" si="1"/>
        <v>42</v>
      </c>
      <c r="H74" s="2"/>
      <c r="I74" s="2"/>
      <c r="J74" s="2"/>
      <c r="K74" s="2"/>
      <c r="L74" s="2"/>
      <c r="M74" s="16"/>
      <c r="N74" s="2"/>
      <c r="O74" s="40"/>
    </row>
    <row r="75" spans="1:15" x14ac:dyDescent="0.25">
      <c r="A75" s="9" t="s">
        <v>181</v>
      </c>
      <c r="B75" s="2">
        <v>2006</v>
      </c>
      <c r="C75" s="4">
        <v>12</v>
      </c>
      <c r="D75" s="4">
        <v>24</v>
      </c>
      <c r="E75" s="8"/>
      <c r="F75" s="4"/>
      <c r="G75" s="23">
        <f t="shared" si="1"/>
        <v>36</v>
      </c>
      <c r="H75" s="2"/>
      <c r="I75" s="2"/>
      <c r="J75" s="2"/>
      <c r="K75" s="2"/>
      <c r="L75" s="2"/>
      <c r="M75" s="16"/>
      <c r="N75" s="2"/>
      <c r="O75" s="40"/>
    </row>
    <row r="76" spans="1:15" x14ac:dyDescent="0.25">
      <c r="A76" s="9" t="s">
        <v>182</v>
      </c>
      <c r="B76" s="2">
        <v>2007</v>
      </c>
      <c r="C76" s="4">
        <v>12</v>
      </c>
      <c r="D76" s="4">
        <v>24</v>
      </c>
      <c r="E76" s="8"/>
      <c r="F76" s="4"/>
      <c r="G76" s="23">
        <f t="shared" si="1"/>
        <v>36</v>
      </c>
      <c r="H76" s="2"/>
      <c r="I76" s="2"/>
      <c r="J76" s="2"/>
      <c r="K76" s="2"/>
      <c r="L76" s="2"/>
      <c r="M76" s="16"/>
      <c r="N76" s="2"/>
      <c r="O76" s="40"/>
    </row>
    <row r="77" spans="1:15" x14ac:dyDescent="0.25">
      <c r="A77" s="9" t="s">
        <v>183</v>
      </c>
      <c r="B77" s="2">
        <v>2007</v>
      </c>
      <c r="C77" s="4">
        <v>12</v>
      </c>
      <c r="D77" s="4">
        <v>24</v>
      </c>
      <c r="E77" s="8"/>
      <c r="F77" s="4"/>
      <c r="G77" s="23">
        <f t="shared" si="1"/>
        <v>36</v>
      </c>
      <c r="H77" s="2"/>
      <c r="I77" s="2"/>
      <c r="J77" s="2"/>
      <c r="K77" s="2"/>
      <c r="L77" s="2"/>
      <c r="M77" s="16"/>
      <c r="N77" s="2"/>
      <c r="O77" s="40"/>
    </row>
    <row r="78" spans="1:15" x14ac:dyDescent="0.25">
      <c r="A78" s="9" t="s">
        <v>156</v>
      </c>
      <c r="B78" s="2">
        <v>2006</v>
      </c>
      <c r="C78" s="4"/>
      <c r="D78" s="4">
        <v>33</v>
      </c>
      <c r="E78" s="8"/>
      <c r="F78" s="4"/>
      <c r="G78" s="23">
        <f t="shared" si="1"/>
        <v>33</v>
      </c>
      <c r="H78" s="2"/>
      <c r="I78" s="2"/>
      <c r="J78" s="2"/>
      <c r="K78" s="2"/>
      <c r="L78" s="2"/>
      <c r="M78" s="16"/>
      <c r="N78" s="2"/>
      <c r="O78" s="40"/>
    </row>
    <row r="79" spans="1:15" x14ac:dyDescent="0.25">
      <c r="A79" s="9" t="s">
        <v>136</v>
      </c>
      <c r="B79" s="2">
        <v>2006</v>
      </c>
      <c r="C79" s="4"/>
      <c r="D79" s="4">
        <v>27</v>
      </c>
      <c r="E79" s="8"/>
      <c r="F79" s="4"/>
      <c r="G79" s="23">
        <f t="shared" si="1"/>
        <v>27</v>
      </c>
      <c r="H79" s="2"/>
      <c r="I79" s="2"/>
      <c r="J79" s="2"/>
      <c r="K79" s="2"/>
      <c r="L79" s="2"/>
      <c r="M79" s="16"/>
      <c r="N79" s="2"/>
      <c r="O79" s="40"/>
    </row>
    <row r="80" spans="1:15" x14ac:dyDescent="0.25">
      <c r="A80" s="9" t="s">
        <v>195</v>
      </c>
      <c r="B80" s="2">
        <v>2006</v>
      </c>
      <c r="C80" s="4"/>
      <c r="D80" s="4">
        <v>27</v>
      </c>
      <c r="E80" s="8"/>
      <c r="F80" s="4"/>
      <c r="G80" s="23">
        <f t="shared" si="1"/>
        <v>27</v>
      </c>
      <c r="H80" s="2"/>
      <c r="I80" s="2"/>
      <c r="J80" s="2"/>
      <c r="K80" s="2"/>
      <c r="L80" s="2"/>
      <c r="M80" s="16"/>
      <c r="N80" s="2"/>
      <c r="O80" s="40"/>
    </row>
    <row r="81" spans="1:15" x14ac:dyDescent="0.25">
      <c r="A81" s="9" t="s">
        <v>196</v>
      </c>
      <c r="B81" s="2">
        <v>2007</v>
      </c>
      <c r="C81" s="4"/>
      <c r="D81" s="4">
        <v>24</v>
      </c>
      <c r="E81" s="8"/>
      <c r="F81" s="4"/>
      <c r="G81" s="23">
        <f t="shared" si="1"/>
        <v>24</v>
      </c>
      <c r="H81" s="2"/>
      <c r="I81" s="2"/>
      <c r="J81" s="2"/>
      <c r="K81" s="2"/>
      <c r="L81" s="2"/>
      <c r="M81" s="16"/>
      <c r="N81" s="2"/>
      <c r="O81" s="40"/>
    </row>
    <row r="82" spans="1:15" x14ac:dyDescent="0.25">
      <c r="A82" s="9" t="s">
        <v>178</v>
      </c>
      <c r="B82" s="2">
        <v>2004</v>
      </c>
      <c r="C82" s="4">
        <v>21</v>
      </c>
      <c r="D82" s="4"/>
      <c r="E82" s="8"/>
      <c r="F82" s="4"/>
      <c r="G82" s="23">
        <f t="shared" si="1"/>
        <v>21</v>
      </c>
      <c r="H82" s="2"/>
      <c r="I82" s="2"/>
      <c r="J82" s="2"/>
      <c r="K82" s="2"/>
      <c r="L82" s="2"/>
      <c r="M82" s="16"/>
      <c r="N82" s="2"/>
      <c r="O82" s="40"/>
    </row>
    <row r="83" spans="1:15" x14ac:dyDescent="0.25">
      <c r="A83" s="9" t="s">
        <v>83</v>
      </c>
      <c r="B83" s="2">
        <v>2005</v>
      </c>
      <c r="C83" s="4">
        <v>21</v>
      </c>
      <c r="D83" s="4"/>
      <c r="E83" s="8"/>
      <c r="F83" s="4"/>
      <c r="G83" s="23">
        <f t="shared" si="1"/>
        <v>21</v>
      </c>
      <c r="H83" s="2"/>
      <c r="I83" s="2"/>
      <c r="J83" s="2"/>
      <c r="K83" s="2"/>
      <c r="L83" s="2"/>
      <c r="M83" s="16"/>
      <c r="N83" s="2"/>
      <c r="O83" s="40"/>
    </row>
    <row r="84" spans="1:15" x14ac:dyDescent="0.25">
      <c r="A84" s="9" t="s">
        <v>179</v>
      </c>
      <c r="B84" s="2">
        <v>2004</v>
      </c>
      <c r="C84" s="4">
        <v>21</v>
      </c>
      <c r="D84" s="4"/>
      <c r="E84" s="8"/>
      <c r="F84" s="4"/>
      <c r="G84" s="23">
        <f t="shared" si="1"/>
        <v>21</v>
      </c>
      <c r="H84" s="2"/>
      <c r="I84" s="2"/>
      <c r="J84" s="2"/>
      <c r="K84" s="2"/>
      <c r="L84" s="2"/>
      <c r="M84" s="16"/>
      <c r="N84" s="2"/>
      <c r="O84" s="40"/>
    </row>
    <row r="85" spans="1:15" x14ac:dyDescent="0.25">
      <c r="A85" s="9" t="s">
        <v>153</v>
      </c>
      <c r="B85" s="2">
        <v>2006</v>
      </c>
      <c r="C85" s="4">
        <v>18</v>
      </c>
      <c r="D85" s="4"/>
      <c r="E85" s="8"/>
      <c r="F85" s="4"/>
      <c r="G85" s="23">
        <f t="shared" si="1"/>
        <v>18</v>
      </c>
      <c r="H85" s="2"/>
      <c r="I85" s="2"/>
      <c r="J85" s="2"/>
      <c r="K85" s="2"/>
      <c r="L85" s="2"/>
      <c r="M85" s="16"/>
      <c r="N85" s="2"/>
      <c r="O85" s="40"/>
    </row>
    <row r="86" spans="1:15" x14ac:dyDescent="0.25">
      <c r="A86" s="9" t="s">
        <v>140</v>
      </c>
      <c r="B86" s="2">
        <v>2006</v>
      </c>
      <c r="C86" s="4">
        <v>18</v>
      </c>
      <c r="D86" s="4"/>
      <c r="E86" s="8"/>
      <c r="F86" s="4"/>
      <c r="G86" s="23">
        <f t="shared" si="1"/>
        <v>18</v>
      </c>
      <c r="H86" s="2"/>
      <c r="I86" s="2"/>
      <c r="J86" s="2"/>
      <c r="K86" s="2"/>
      <c r="L86" s="2"/>
      <c r="M86" s="16"/>
      <c r="N86" s="2"/>
      <c r="O86" s="40"/>
    </row>
    <row r="87" spans="1:15" x14ac:dyDescent="0.25">
      <c r="A87" s="9" t="s">
        <v>180</v>
      </c>
      <c r="B87" s="2">
        <v>2005</v>
      </c>
      <c r="C87" s="4">
        <v>15</v>
      </c>
      <c r="D87" s="4"/>
      <c r="E87" s="8"/>
      <c r="F87" s="4"/>
      <c r="G87" s="23">
        <f t="shared" si="1"/>
        <v>15</v>
      </c>
      <c r="H87" s="2"/>
      <c r="I87" s="2"/>
      <c r="J87" s="2"/>
      <c r="K87" s="2"/>
      <c r="L87" s="2"/>
      <c r="M87" s="16"/>
      <c r="N87" s="2"/>
      <c r="O87" s="40"/>
    </row>
  </sheetData>
  <autoFilter ref="G40:G87">
    <sortState ref="A41:O87">
      <sortCondition descending="1" ref="G40:G87"/>
    </sortState>
  </autoFilter>
  <mergeCells count="2">
    <mergeCell ref="A39:O39"/>
    <mergeCell ref="A1:O1"/>
  </mergeCells>
  <pageMargins left="0.43307086614173229" right="0.39370078740157483" top="0.98" bottom="0.74803149606299213" header="0.31496062992125984" footer="0.31496062992125984"/>
  <pageSetup paperSize="9" scale="50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view="pageBreakPreview" topLeftCell="A45" zoomScale="80" zoomScaleNormal="100" zoomScaleSheetLayoutView="80" workbookViewId="0">
      <pane xSplit="1" topLeftCell="B1" activePane="topRight" state="frozen"/>
      <selection pane="topRight" activeCell="J53" sqref="J53"/>
    </sheetView>
  </sheetViews>
  <sheetFormatPr defaultRowHeight="15.75" x14ac:dyDescent="0.25"/>
  <cols>
    <col min="1" max="1" width="30.42578125" style="25" customWidth="1"/>
    <col min="2" max="2" width="11.42578125" style="25" customWidth="1"/>
    <col min="3" max="3" width="19.42578125" style="25" customWidth="1"/>
    <col min="4" max="4" width="20.85546875" style="25" customWidth="1"/>
    <col min="5" max="5" width="23.28515625" style="25" customWidth="1"/>
    <col min="6" max="6" width="19.5703125" style="25" customWidth="1"/>
    <col min="7" max="7" width="20.140625" style="25" customWidth="1"/>
    <col min="8" max="8" width="20.42578125" style="25" customWidth="1"/>
    <col min="9" max="9" width="16.7109375" style="25" customWidth="1"/>
    <col min="10" max="10" width="17" style="24" customWidth="1"/>
    <col min="11" max="11" width="16.28515625" style="24" customWidth="1"/>
    <col min="12" max="12" width="18.7109375" style="24" customWidth="1"/>
    <col min="13" max="13" width="15.7109375" style="24" customWidth="1"/>
    <col min="14" max="14" width="16.85546875" style="24" customWidth="1"/>
    <col min="15" max="16" width="21.5703125" style="24" customWidth="1"/>
    <col min="17" max="17" width="9.140625" style="24"/>
    <col min="18" max="16384" width="9.140625" style="25"/>
  </cols>
  <sheetData>
    <row r="1" spans="1:16" ht="48.75" customHeight="1" x14ac:dyDescent="0.25">
      <c r="A1" s="64" t="s">
        <v>310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ht="60" customHeight="1" x14ac:dyDescent="0.25">
      <c r="A2" s="26" t="s">
        <v>0</v>
      </c>
      <c r="B2" s="27" t="s">
        <v>1</v>
      </c>
      <c r="C2" s="27" t="s">
        <v>116</v>
      </c>
      <c r="D2" s="27" t="s">
        <v>118</v>
      </c>
      <c r="E2" s="27" t="s">
        <v>149</v>
      </c>
      <c r="F2" s="27" t="s">
        <v>166</v>
      </c>
      <c r="G2" s="28" t="s">
        <v>226</v>
      </c>
      <c r="H2" s="28" t="s">
        <v>230</v>
      </c>
      <c r="I2" s="28" t="s">
        <v>234</v>
      </c>
      <c r="J2" s="28" t="s">
        <v>235</v>
      </c>
      <c r="K2" s="28" t="s">
        <v>237</v>
      </c>
      <c r="L2" s="28" t="s">
        <v>238</v>
      </c>
      <c r="M2" s="29" t="s">
        <v>239</v>
      </c>
      <c r="N2" s="28" t="s">
        <v>272</v>
      </c>
      <c r="O2" s="29" t="s">
        <v>276</v>
      </c>
      <c r="P2" s="30" t="s">
        <v>281</v>
      </c>
    </row>
    <row r="3" spans="1:16" x14ac:dyDescent="0.25">
      <c r="A3" s="26" t="s">
        <v>34</v>
      </c>
      <c r="B3" s="26">
        <v>2005</v>
      </c>
      <c r="C3" s="31">
        <v>34</v>
      </c>
      <c r="D3" s="31">
        <v>34</v>
      </c>
      <c r="E3" s="31">
        <v>40</v>
      </c>
      <c r="F3" s="31">
        <v>40</v>
      </c>
      <c r="G3" s="31"/>
      <c r="H3" s="31"/>
      <c r="I3" s="31"/>
      <c r="J3" s="31"/>
      <c r="K3" s="31"/>
      <c r="L3" s="31"/>
      <c r="M3" s="32"/>
      <c r="N3" s="31"/>
      <c r="O3" s="32"/>
      <c r="P3" s="33">
        <f t="shared" ref="P3:P34" si="0">O3+N3+M3+L3+K3+J3+I3+H3+G3+F3+E3+D3+C3</f>
        <v>148</v>
      </c>
    </row>
    <row r="4" spans="1:16" x14ac:dyDescent="0.25">
      <c r="A4" s="26" t="s">
        <v>78</v>
      </c>
      <c r="B4" s="26">
        <v>2006</v>
      </c>
      <c r="C4" s="31">
        <v>10</v>
      </c>
      <c r="D4" s="31">
        <v>12</v>
      </c>
      <c r="E4" s="31">
        <v>28</v>
      </c>
      <c r="F4" s="31">
        <v>24</v>
      </c>
      <c r="G4" s="31">
        <v>10</v>
      </c>
      <c r="H4" s="31">
        <v>8.5</v>
      </c>
      <c r="I4" s="31">
        <v>10</v>
      </c>
      <c r="J4" s="31">
        <v>8.5</v>
      </c>
      <c r="K4" s="31">
        <v>10</v>
      </c>
      <c r="L4" s="31">
        <v>10</v>
      </c>
      <c r="M4" s="32">
        <v>10</v>
      </c>
      <c r="N4" s="31"/>
      <c r="O4" s="32"/>
      <c r="P4" s="33">
        <f t="shared" si="0"/>
        <v>141</v>
      </c>
    </row>
    <row r="5" spans="1:16" x14ac:dyDescent="0.25">
      <c r="A5" s="26" t="s">
        <v>81</v>
      </c>
      <c r="B5" s="26">
        <v>2005</v>
      </c>
      <c r="C5" s="31">
        <v>8</v>
      </c>
      <c r="D5" s="31">
        <v>40</v>
      </c>
      <c r="E5" s="31">
        <v>34</v>
      </c>
      <c r="F5" s="31">
        <v>34</v>
      </c>
      <c r="G5" s="31"/>
      <c r="H5" s="31"/>
      <c r="I5" s="31"/>
      <c r="J5" s="31"/>
      <c r="K5" s="31"/>
      <c r="L5" s="31"/>
      <c r="M5" s="32"/>
      <c r="N5" s="31"/>
      <c r="O5" s="32"/>
      <c r="P5" s="33">
        <f t="shared" si="0"/>
        <v>116</v>
      </c>
    </row>
    <row r="6" spans="1:16" x14ac:dyDescent="0.25">
      <c r="A6" s="26" t="s">
        <v>35</v>
      </c>
      <c r="B6" s="26">
        <v>2006</v>
      </c>
      <c r="C6" s="31">
        <v>28</v>
      </c>
      <c r="D6" s="31">
        <v>22</v>
      </c>
      <c r="E6" s="31">
        <v>20</v>
      </c>
      <c r="F6" s="31">
        <v>18</v>
      </c>
      <c r="G6" s="31"/>
      <c r="H6" s="31"/>
      <c r="I6" s="31"/>
      <c r="J6" s="31"/>
      <c r="K6" s="31"/>
      <c r="L6" s="31"/>
      <c r="M6" s="32"/>
      <c r="N6" s="31"/>
      <c r="O6" s="32"/>
      <c r="P6" s="33">
        <f t="shared" si="0"/>
        <v>88</v>
      </c>
    </row>
    <row r="7" spans="1:16" x14ac:dyDescent="0.25">
      <c r="A7" s="26" t="s">
        <v>45</v>
      </c>
      <c r="B7" s="26">
        <v>2006</v>
      </c>
      <c r="C7" s="31">
        <v>20</v>
      </c>
      <c r="D7" s="31">
        <v>24</v>
      </c>
      <c r="E7" s="31">
        <v>16</v>
      </c>
      <c r="F7" s="31">
        <v>20</v>
      </c>
      <c r="G7" s="31"/>
      <c r="H7" s="31"/>
      <c r="I7" s="31"/>
      <c r="J7" s="31"/>
      <c r="K7" s="31"/>
      <c r="L7" s="31"/>
      <c r="M7" s="32"/>
      <c r="N7" s="31"/>
      <c r="O7" s="32"/>
      <c r="P7" s="33">
        <f t="shared" si="0"/>
        <v>80</v>
      </c>
    </row>
    <row r="8" spans="1:16" x14ac:dyDescent="0.25">
      <c r="A8" s="26" t="s">
        <v>68</v>
      </c>
      <c r="B8" s="26">
        <v>2006</v>
      </c>
      <c r="C8" s="31">
        <v>14</v>
      </c>
      <c r="D8" s="31">
        <v>4</v>
      </c>
      <c r="E8" s="31">
        <v>2</v>
      </c>
      <c r="F8" s="31"/>
      <c r="G8" s="31">
        <v>8.5</v>
      </c>
      <c r="H8" s="31">
        <v>10</v>
      </c>
      <c r="I8" s="31">
        <v>7</v>
      </c>
      <c r="J8" s="31">
        <v>7</v>
      </c>
      <c r="K8" s="31">
        <v>8.5</v>
      </c>
      <c r="L8" s="31">
        <v>8.5</v>
      </c>
      <c r="M8" s="32">
        <v>7</v>
      </c>
      <c r="N8" s="31"/>
      <c r="O8" s="32"/>
      <c r="P8" s="33">
        <f t="shared" si="0"/>
        <v>76.5</v>
      </c>
    </row>
    <row r="9" spans="1:16" x14ac:dyDescent="0.25">
      <c r="A9" s="26" t="s">
        <v>28</v>
      </c>
      <c r="B9" s="26">
        <v>2005</v>
      </c>
      <c r="C9" s="31">
        <v>40</v>
      </c>
      <c r="D9" s="31"/>
      <c r="E9" s="31"/>
      <c r="F9" s="31">
        <v>28</v>
      </c>
      <c r="G9" s="31"/>
      <c r="H9" s="31"/>
      <c r="I9" s="31"/>
      <c r="J9" s="31"/>
      <c r="K9" s="31"/>
      <c r="L9" s="31"/>
      <c r="M9" s="32"/>
      <c r="N9" s="31"/>
      <c r="O9" s="32"/>
      <c r="P9" s="33">
        <f t="shared" si="0"/>
        <v>68</v>
      </c>
    </row>
    <row r="10" spans="1:16" x14ac:dyDescent="0.25">
      <c r="A10" s="26" t="s">
        <v>119</v>
      </c>
      <c r="B10" s="26">
        <v>2006</v>
      </c>
      <c r="C10" s="31"/>
      <c r="D10" s="31">
        <v>16</v>
      </c>
      <c r="E10" s="31"/>
      <c r="F10" s="31"/>
      <c r="G10" s="31">
        <v>7</v>
      </c>
      <c r="H10" s="31">
        <v>6</v>
      </c>
      <c r="I10" s="31">
        <v>8.5</v>
      </c>
      <c r="J10" s="31">
        <v>5</v>
      </c>
      <c r="K10" s="31">
        <v>7</v>
      </c>
      <c r="L10" s="31">
        <v>2.5</v>
      </c>
      <c r="M10" s="32">
        <v>8.5</v>
      </c>
      <c r="N10" s="31"/>
      <c r="O10" s="32"/>
      <c r="P10" s="33">
        <f t="shared" si="0"/>
        <v>60.5</v>
      </c>
    </row>
    <row r="11" spans="1:16" x14ac:dyDescent="0.25">
      <c r="A11" s="26" t="s">
        <v>49</v>
      </c>
      <c r="B11" s="26">
        <v>2005</v>
      </c>
      <c r="C11" s="31">
        <v>16</v>
      </c>
      <c r="D11" s="31">
        <v>28</v>
      </c>
      <c r="E11" s="31"/>
      <c r="F11" s="31">
        <v>16</v>
      </c>
      <c r="G11" s="31"/>
      <c r="H11" s="31"/>
      <c r="I11" s="31"/>
      <c r="J11" s="31"/>
      <c r="K11" s="31"/>
      <c r="L11" s="31"/>
      <c r="M11" s="32"/>
      <c r="N11" s="31"/>
      <c r="O11" s="32"/>
      <c r="P11" s="33">
        <f t="shared" si="0"/>
        <v>60</v>
      </c>
    </row>
    <row r="12" spans="1:16" x14ac:dyDescent="0.25">
      <c r="A12" s="26" t="s">
        <v>125</v>
      </c>
      <c r="B12" s="26">
        <v>2006</v>
      </c>
      <c r="C12" s="31"/>
      <c r="D12" s="31"/>
      <c r="E12" s="31"/>
      <c r="F12" s="31"/>
      <c r="G12" s="34">
        <v>5</v>
      </c>
      <c r="H12" s="31">
        <v>4.5</v>
      </c>
      <c r="I12" s="31">
        <v>4</v>
      </c>
      <c r="J12" s="31">
        <v>10</v>
      </c>
      <c r="K12" s="31">
        <v>5.5</v>
      </c>
      <c r="L12" s="31">
        <v>4.5</v>
      </c>
      <c r="M12" s="32">
        <v>5.5</v>
      </c>
      <c r="N12" s="31">
        <v>6</v>
      </c>
      <c r="O12" s="32">
        <v>10</v>
      </c>
      <c r="P12" s="33">
        <f t="shared" si="0"/>
        <v>55</v>
      </c>
    </row>
    <row r="13" spans="1:16" x14ac:dyDescent="0.25">
      <c r="A13" s="26" t="s">
        <v>46</v>
      </c>
      <c r="B13" s="26">
        <v>2005</v>
      </c>
      <c r="C13" s="31">
        <v>12</v>
      </c>
      <c r="D13" s="31">
        <v>18</v>
      </c>
      <c r="E13" s="31"/>
      <c r="F13" s="31">
        <v>22</v>
      </c>
      <c r="G13" s="31"/>
      <c r="H13" s="31"/>
      <c r="I13" s="31"/>
      <c r="J13" s="31"/>
      <c r="K13" s="31"/>
      <c r="L13" s="31"/>
      <c r="M13" s="32"/>
      <c r="N13" s="31"/>
      <c r="O13" s="32"/>
      <c r="P13" s="33">
        <f t="shared" si="0"/>
        <v>52</v>
      </c>
    </row>
    <row r="14" spans="1:16" x14ac:dyDescent="0.25">
      <c r="A14" s="26" t="s">
        <v>142</v>
      </c>
      <c r="B14" s="26">
        <v>2006</v>
      </c>
      <c r="C14" s="31"/>
      <c r="D14" s="31"/>
      <c r="E14" s="31"/>
      <c r="F14" s="31">
        <v>12</v>
      </c>
      <c r="G14" s="31">
        <v>6</v>
      </c>
      <c r="H14" s="31">
        <v>5</v>
      </c>
      <c r="I14" s="31">
        <v>5.5</v>
      </c>
      <c r="J14" s="31">
        <v>3.5</v>
      </c>
      <c r="K14" s="31">
        <v>3.5</v>
      </c>
      <c r="L14" s="31">
        <v>5.5</v>
      </c>
      <c r="M14" s="32">
        <v>6</v>
      </c>
      <c r="N14" s="31"/>
      <c r="O14" s="32"/>
      <c r="P14" s="33">
        <f t="shared" si="0"/>
        <v>47</v>
      </c>
    </row>
    <row r="15" spans="1:16" x14ac:dyDescent="0.25">
      <c r="A15" s="26" t="s">
        <v>47</v>
      </c>
      <c r="B15" s="26">
        <v>2006</v>
      </c>
      <c r="C15" s="31">
        <v>22</v>
      </c>
      <c r="D15" s="31">
        <v>10</v>
      </c>
      <c r="E15" s="31">
        <v>14</v>
      </c>
      <c r="F15" s="31"/>
      <c r="G15" s="31"/>
      <c r="H15" s="31"/>
      <c r="I15" s="31"/>
      <c r="J15" s="31"/>
      <c r="K15" s="31"/>
      <c r="L15" s="31"/>
      <c r="M15" s="32"/>
      <c r="N15" s="31"/>
      <c r="O15" s="32"/>
      <c r="P15" s="33">
        <f t="shared" si="0"/>
        <v>46</v>
      </c>
    </row>
    <row r="16" spans="1:16" x14ac:dyDescent="0.25">
      <c r="A16" s="26" t="s">
        <v>152</v>
      </c>
      <c r="B16" s="26">
        <v>2006</v>
      </c>
      <c r="C16" s="31"/>
      <c r="D16" s="31"/>
      <c r="E16" s="31">
        <v>8</v>
      </c>
      <c r="F16" s="31"/>
      <c r="G16" s="31">
        <v>4</v>
      </c>
      <c r="H16" s="31">
        <v>7</v>
      </c>
      <c r="I16" s="31">
        <v>6</v>
      </c>
      <c r="J16" s="31">
        <v>2.5</v>
      </c>
      <c r="K16" s="31">
        <v>6</v>
      </c>
      <c r="L16" s="31"/>
      <c r="M16" s="32">
        <v>4.5</v>
      </c>
      <c r="N16" s="31"/>
      <c r="O16" s="32"/>
      <c r="P16" s="33">
        <f t="shared" si="0"/>
        <v>38</v>
      </c>
    </row>
    <row r="17" spans="1:16" x14ac:dyDescent="0.25">
      <c r="A17" s="26" t="s">
        <v>177</v>
      </c>
      <c r="B17" s="26">
        <v>2006</v>
      </c>
      <c r="C17" s="31"/>
      <c r="D17" s="31"/>
      <c r="E17" s="31"/>
      <c r="F17" s="31"/>
      <c r="G17" s="34">
        <v>3.5</v>
      </c>
      <c r="H17" s="31">
        <v>3</v>
      </c>
      <c r="I17" s="31">
        <v>5</v>
      </c>
      <c r="J17" s="31">
        <v>3</v>
      </c>
      <c r="K17" s="31"/>
      <c r="L17" s="31">
        <v>6</v>
      </c>
      <c r="M17" s="32">
        <v>2.5</v>
      </c>
      <c r="N17" s="31">
        <v>8.5</v>
      </c>
      <c r="O17" s="32">
        <v>5.5</v>
      </c>
      <c r="P17" s="33">
        <f t="shared" si="0"/>
        <v>37</v>
      </c>
    </row>
    <row r="18" spans="1:16" x14ac:dyDescent="0.25">
      <c r="A18" s="26" t="s">
        <v>136</v>
      </c>
      <c r="B18" s="26">
        <v>2006</v>
      </c>
      <c r="C18" s="31"/>
      <c r="D18" s="31"/>
      <c r="E18" s="31"/>
      <c r="F18" s="31"/>
      <c r="G18" s="34">
        <v>2.5</v>
      </c>
      <c r="H18" s="31">
        <v>0.5</v>
      </c>
      <c r="I18" s="31"/>
      <c r="J18" s="31">
        <v>4</v>
      </c>
      <c r="K18" s="31">
        <v>4.5</v>
      </c>
      <c r="L18" s="31">
        <v>3.5</v>
      </c>
      <c r="M18" s="32">
        <v>3.5</v>
      </c>
      <c r="N18" s="31">
        <v>7</v>
      </c>
      <c r="O18" s="32">
        <v>6</v>
      </c>
      <c r="P18" s="33">
        <f t="shared" si="0"/>
        <v>31.5</v>
      </c>
    </row>
    <row r="19" spans="1:16" x14ac:dyDescent="0.25">
      <c r="A19" s="26" t="s">
        <v>141</v>
      </c>
      <c r="B19" s="26">
        <v>2006</v>
      </c>
      <c r="C19" s="31"/>
      <c r="D19" s="31"/>
      <c r="E19" s="31">
        <v>24</v>
      </c>
      <c r="F19" s="31">
        <v>6</v>
      </c>
      <c r="G19" s="31"/>
      <c r="H19" s="31"/>
      <c r="I19" s="31"/>
      <c r="J19" s="31"/>
      <c r="K19" s="31"/>
      <c r="L19" s="31"/>
      <c r="M19" s="32"/>
      <c r="N19" s="31"/>
      <c r="O19" s="32"/>
      <c r="P19" s="33">
        <f t="shared" si="0"/>
        <v>30</v>
      </c>
    </row>
    <row r="20" spans="1:16" x14ac:dyDescent="0.25">
      <c r="A20" s="26" t="s">
        <v>183</v>
      </c>
      <c r="B20" s="26">
        <v>2007</v>
      </c>
      <c r="C20" s="31"/>
      <c r="D20" s="31"/>
      <c r="E20" s="31"/>
      <c r="F20" s="31"/>
      <c r="G20" s="34">
        <v>3</v>
      </c>
      <c r="H20" s="31">
        <v>5.5</v>
      </c>
      <c r="I20" s="31">
        <v>3</v>
      </c>
      <c r="J20" s="31">
        <v>6</v>
      </c>
      <c r="K20" s="31">
        <v>2.5</v>
      </c>
      <c r="L20" s="31">
        <v>5</v>
      </c>
      <c r="M20" s="32">
        <v>5</v>
      </c>
      <c r="N20" s="31"/>
      <c r="O20" s="32"/>
      <c r="P20" s="33">
        <f t="shared" si="0"/>
        <v>30</v>
      </c>
    </row>
    <row r="21" spans="1:16" x14ac:dyDescent="0.25">
      <c r="A21" s="26" t="s">
        <v>129</v>
      </c>
      <c r="B21" s="26">
        <v>2005</v>
      </c>
      <c r="C21" s="31"/>
      <c r="D21" s="31"/>
      <c r="E21" s="31"/>
      <c r="F21" s="31"/>
      <c r="G21" s="34">
        <v>4.5</v>
      </c>
      <c r="H21" s="31">
        <v>3.5</v>
      </c>
      <c r="I21" s="31">
        <v>4.5</v>
      </c>
      <c r="J21" s="31">
        <v>4.5</v>
      </c>
      <c r="K21" s="31">
        <v>5</v>
      </c>
      <c r="L21" s="31">
        <v>4</v>
      </c>
      <c r="M21" s="32"/>
      <c r="N21" s="31"/>
      <c r="O21" s="32"/>
      <c r="P21" s="33">
        <f t="shared" si="0"/>
        <v>26</v>
      </c>
    </row>
    <row r="22" spans="1:16" x14ac:dyDescent="0.25">
      <c r="A22" s="26" t="s">
        <v>48</v>
      </c>
      <c r="B22" s="26">
        <v>2005</v>
      </c>
      <c r="C22" s="31">
        <v>24</v>
      </c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1"/>
      <c r="O22" s="32"/>
      <c r="P22" s="33">
        <f t="shared" si="0"/>
        <v>24</v>
      </c>
    </row>
    <row r="23" spans="1:16" x14ac:dyDescent="0.25">
      <c r="A23" s="26" t="s">
        <v>73</v>
      </c>
      <c r="B23" s="26">
        <v>2005</v>
      </c>
      <c r="C23" s="31">
        <v>18</v>
      </c>
      <c r="D23" s="31"/>
      <c r="E23" s="31">
        <v>6</v>
      </c>
      <c r="F23" s="31"/>
      <c r="G23" s="31"/>
      <c r="H23" s="31"/>
      <c r="I23" s="31"/>
      <c r="J23" s="31"/>
      <c r="K23" s="31"/>
      <c r="L23" s="31"/>
      <c r="M23" s="32"/>
      <c r="N23" s="31"/>
      <c r="O23" s="32"/>
      <c r="P23" s="33">
        <f t="shared" si="0"/>
        <v>24</v>
      </c>
    </row>
    <row r="24" spans="1:16" x14ac:dyDescent="0.25">
      <c r="A24" s="26" t="s">
        <v>37</v>
      </c>
      <c r="B24" s="26">
        <v>2005</v>
      </c>
      <c r="C24" s="31">
        <v>4</v>
      </c>
      <c r="D24" s="31">
        <v>20</v>
      </c>
      <c r="E24" s="31"/>
      <c r="F24" s="31"/>
      <c r="G24" s="31"/>
      <c r="H24" s="31"/>
      <c r="I24" s="31"/>
      <c r="J24" s="31"/>
      <c r="K24" s="31"/>
      <c r="L24" s="31"/>
      <c r="M24" s="32"/>
      <c r="N24" s="31"/>
      <c r="O24" s="32"/>
      <c r="P24" s="33">
        <f t="shared" si="0"/>
        <v>24</v>
      </c>
    </row>
    <row r="25" spans="1:16" x14ac:dyDescent="0.25">
      <c r="A25" s="26" t="s">
        <v>121</v>
      </c>
      <c r="B25" s="26">
        <v>2005</v>
      </c>
      <c r="C25" s="31"/>
      <c r="D25" s="31">
        <v>6</v>
      </c>
      <c r="E25" s="31">
        <v>18</v>
      </c>
      <c r="F25" s="31"/>
      <c r="G25" s="31"/>
      <c r="H25" s="31"/>
      <c r="I25" s="31"/>
      <c r="J25" s="31"/>
      <c r="K25" s="31"/>
      <c r="L25" s="31"/>
      <c r="M25" s="32"/>
      <c r="N25" s="31"/>
      <c r="O25" s="32"/>
      <c r="P25" s="33">
        <f t="shared" si="0"/>
        <v>24</v>
      </c>
    </row>
    <row r="26" spans="1:16" x14ac:dyDescent="0.25">
      <c r="A26" s="26" t="s">
        <v>151</v>
      </c>
      <c r="B26" s="26">
        <v>2005</v>
      </c>
      <c r="C26" s="31"/>
      <c r="D26" s="31"/>
      <c r="E26" s="31">
        <v>10</v>
      </c>
      <c r="F26" s="31">
        <v>14</v>
      </c>
      <c r="G26" s="31"/>
      <c r="H26" s="31"/>
      <c r="I26" s="31"/>
      <c r="J26" s="31"/>
      <c r="K26" s="31"/>
      <c r="L26" s="31"/>
      <c r="M26" s="32"/>
      <c r="N26" s="31"/>
      <c r="O26" s="32"/>
      <c r="P26" s="33">
        <f t="shared" si="0"/>
        <v>24</v>
      </c>
    </row>
    <row r="27" spans="1:16" x14ac:dyDescent="0.25">
      <c r="A27" s="26" t="s">
        <v>157</v>
      </c>
      <c r="B27" s="26">
        <v>2006</v>
      </c>
      <c r="C27" s="31"/>
      <c r="D27" s="31"/>
      <c r="E27" s="31"/>
      <c r="F27" s="31"/>
      <c r="G27" s="34">
        <v>5.5</v>
      </c>
      <c r="H27" s="31">
        <v>1</v>
      </c>
      <c r="I27" s="31">
        <v>3.5</v>
      </c>
      <c r="J27" s="31">
        <v>5.5</v>
      </c>
      <c r="K27" s="31"/>
      <c r="L27" s="31">
        <v>7</v>
      </c>
      <c r="M27" s="32"/>
      <c r="N27" s="31"/>
      <c r="O27" s="32"/>
      <c r="P27" s="33">
        <f t="shared" si="0"/>
        <v>22.5</v>
      </c>
    </row>
    <row r="28" spans="1:16" x14ac:dyDescent="0.25">
      <c r="A28" s="26" t="s">
        <v>150</v>
      </c>
      <c r="B28" s="26">
        <v>2005</v>
      </c>
      <c r="C28" s="31"/>
      <c r="D28" s="31"/>
      <c r="E28" s="31">
        <v>22</v>
      </c>
      <c r="F28" s="31"/>
      <c r="G28" s="31"/>
      <c r="H28" s="31"/>
      <c r="I28" s="31"/>
      <c r="J28" s="31"/>
      <c r="K28" s="31"/>
      <c r="L28" s="31"/>
      <c r="M28" s="32"/>
      <c r="N28" s="31"/>
      <c r="O28" s="32"/>
      <c r="P28" s="33">
        <f t="shared" si="0"/>
        <v>22</v>
      </c>
    </row>
    <row r="29" spans="1:16" x14ac:dyDescent="0.25">
      <c r="A29" s="26" t="s">
        <v>195</v>
      </c>
      <c r="B29" s="26">
        <v>2006</v>
      </c>
      <c r="C29" s="31"/>
      <c r="D29" s="31"/>
      <c r="E29" s="31"/>
      <c r="F29" s="31"/>
      <c r="G29" s="34">
        <v>2</v>
      </c>
      <c r="H29" s="31"/>
      <c r="I29" s="31">
        <v>2.5</v>
      </c>
      <c r="J29" s="31"/>
      <c r="K29" s="31">
        <v>4</v>
      </c>
      <c r="L29" s="31"/>
      <c r="M29" s="32">
        <v>3</v>
      </c>
      <c r="N29" s="31">
        <v>3</v>
      </c>
      <c r="O29" s="32">
        <v>7</v>
      </c>
      <c r="P29" s="33">
        <f t="shared" si="0"/>
        <v>21.5</v>
      </c>
    </row>
    <row r="30" spans="1:16" x14ac:dyDescent="0.25">
      <c r="A30" s="26" t="s">
        <v>38</v>
      </c>
      <c r="B30" s="26">
        <v>2005</v>
      </c>
      <c r="C30" s="31"/>
      <c r="D30" s="31">
        <v>8</v>
      </c>
      <c r="E30" s="31"/>
      <c r="F30" s="31">
        <v>8</v>
      </c>
      <c r="G30" s="31"/>
      <c r="H30" s="31"/>
      <c r="I30" s="31"/>
      <c r="J30" s="31"/>
      <c r="K30" s="31"/>
      <c r="L30" s="31"/>
      <c r="M30" s="32"/>
      <c r="N30" s="31"/>
      <c r="O30" s="32"/>
      <c r="P30" s="33">
        <f t="shared" si="0"/>
        <v>16</v>
      </c>
    </row>
    <row r="31" spans="1:16" x14ac:dyDescent="0.25">
      <c r="A31" s="26" t="s">
        <v>182</v>
      </c>
      <c r="B31" s="26">
        <v>2007</v>
      </c>
      <c r="C31" s="31"/>
      <c r="D31" s="31"/>
      <c r="E31" s="31"/>
      <c r="F31" s="31"/>
      <c r="G31" s="34">
        <v>1.5</v>
      </c>
      <c r="H31" s="31">
        <v>2.5</v>
      </c>
      <c r="I31" s="31">
        <v>2</v>
      </c>
      <c r="J31" s="31"/>
      <c r="K31" s="31">
        <v>3</v>
      </c>
      <c r="L31" s="31">
        <v>2</v>
      </c>
      <c r="M31" s="32">
        <v>4</v>
      </c>
      <c r="N31" s="31"/>
      <c r="O31" s="32"/>
      <c r="P31" s="33">
        <f t="shared" si="0"/>
        <v>15</v>
      </c>
    </row>
    <row r="32" spans="1:16" x14ac:dyDescent="0.25">
      <c r="A32" s="26" t="s">
        <v>120</v>
      </c>
      <c r="B32" s="26">
        <v>2005</v>
      </c>
      <c r="C32" s="31"/>
      <c r="D32" s="31">
        <v>14</v>
      </c>
      <c r="E32" s="31"/>
      <c r="F32" s="31"/>
      <c r="G32" s="31"/>
      <c r="H32" s="31"/>
      <c r="I32" s="31"/>
      <c r="J32" s="31"/>
      <c r="K32" s="31"/>
      <c r="L32" s="31"/>
      <c r="M32" s="32"/>
      <c r="N32" s="31"/>
      <c r="O32" s="32"/>
      <c r="P32" s="33">
        <f t="shared" si="0"/>
        <v>14</v>
      </c>
    </row>
    <row r="33" spans="1:16" x14ac:dyDescent="0.25">
      <c r="A33" s="26" t="s">
        <v>266</v>
      </c>
      <c r="B33" s="26">
        <v>2005</v>
      </c>
      <c r="C33" s="31"/>
      <c r="D33" s="31"/>
      <c r="E33" s="31"/>
      <c r="F33" s="31"/>
      <c r="G33" s="34"/>
      <c r="H33" s="31"/>
      <c r="I33" s="31"/>
      <c r="J33" s="31"/>
      <c r="K33" s="31"/>
      <c r="L33" s="31"/>
      <c r="M33" s="32"/>
      <c r="N33" s="31">
        <v>5.5</v>
      </c>
      <c r="O33" s="32">
        <v>8.5</v>
      </c>
      <c r="P33" s="33">
        <f t="shared" si="0"/>
        <v>14</v>
      </c>
    </row>
    <row r="34" spans="1:16" x14ac:dyDescent="0.25">
      <c r="A34" s="26" t="s">
        <v>50</v>
      </c>
      <c r="B34" s="26">
        <v>2005</v>
      </c>
      <c r="C34" s="31"/>
      <c r="D34" s="31"/>
      <c r="E34" s="31">
        <v>12</v>
      </c>
      <c r="F34" s="31"/>
      <c r="G34" s="31"/>
      <c r="H34" s="31"/>
      <c r="I34" s="31"/>
      <c r="J34" s="31"/>
      <c r="K34" s="31"/>
      <c r="L34" s="31"/>
      <c r="M34" s="32"/>
      <c r="N34" s="31"/>
      <c r="O34" s="32"/>
      <c r="P34" s="33">
        <f t="shared" si="0"/>
        <v>12</v>
      </c>
    </row>
    <row r="35" spans="1:16" x14ac:dyDescent="0.25">
      <c r="A35" s="26" t="s">
        <v>232</v>
      </c>
      <c r="B35" s="26">
        <v>2007</v>
      </c>
      <c r="C35" s="31"/>
      <c r="D35" s="31"/>
      <c r="E35" s="31"/>
      <c r="F35" s="31"/>
      <c r="G35" s="34"/>
      <c r="H35" s="31">
        <v>1.5</v>
      </c>
      <c r="I35" s="31"/>
      <c r="J35" s="31">
        <v>1</v>
      </c>
      <c r="K35" s="31"/>
      <c r="L35" s="31"/>
      <c r="M35" s="32"/>
      <c r="N35" s="31">
        <v>4</v>
      </c>
      <c r="O35" s="32">
        <v>4.5</v>
      </c>
      <c r="P35" s="33">
        <f t="shared" ref="P35:P51" si="1">O35+N35+M35+L35+K35+J35+I35+H35+G35+F35+E35+D35+C35</f>
        <v>11</v>
      </c>
    </row>
    <row r="36" spans="1:16" x14ac:dyDescent="0.25">
      <c r="A36" s="26" t="s">
        <v>155</v>
      </c>
      <c r="B36" s="26">
        <v>2005</v>
      </c>
      <c r="C36" s="31"/>
      <c r="D36" s="31"/>
      <c r="E36" s="31"/>
      <c r="F36" s="31">
        <v>10</v>
      </c>
      <c r="G36" s="31"/>
      <c r="H36" s="31"/>
      <c r="I36" s="31"/>
      <c r="J36" s="31"/>
      <c r="K36" s="31"/>
      <c r="L36" s="31"/>
      <c r="M36" s="32"/>
      <c r="N36" s="31"/>
      <c r="O36" s="32"/>
      <c r="P36" s="33">
        <f t="shared" si="1"/>
        <v>10</v>
      </c>
    </row>
    <row r="37" spans="1:16" x14ac:dyDescent="0.25">
      <c r="A37" s="26" t="s">
        <v>243</v>
      </c>
      <c r="B37" s="26">
        <v>2007</v>
      </c>
      <c r="C37" s="31"/>
      <c r="D37" s="31"/>
      <c r="E37" s="31"/>
      <c r="F37" s="31"/>
      <c r="G37" s="34"/>
      <c r="H37" s="31"/>
      <c r="I37" s="31"/>
      <c r="J37" s="31"/>
      <c r="K37" s="31"/>
      <c r="L37" s="31"/>
      <c r="M37" s="32"/>
      <c r="N37" s="31">
        <v>10</v>
      </c>
      <c r="O37" s="32"/>
      <c r="P37" s="33">
        <f t="shared" si="1"/>
        <v>10</v>
      </c>
    </row>
    <row r="38" spans="1:16" x14ac:dyDescent="0.25">
      <c r="A38" s="26" t="s">
        <v>196</v>
      </c>
      <c r="B38" s="26">
        <v>2007</v>
      </c>
      <c r="C38" s="31"/>
      <c r="D38" s="31"/>
      <c r="E38" s="31"/>
      <c r="F38" s="31"/>
      <c r="G38" s="34"/>
      <c r="H38" s="31">
        <v>2</v>
      </c>
      <c r="I38" s="31">
        <v>1.5</v>
      </c>
      <c r="J38" s="31">
        <v>2</v>
      </c>
      <c r="K38" s="31"/>
      <c r="L38" s="31">
        <v>3</v>
      </c>
      <c r="M38" s="32"/>
      <c r="N38" s="31"/>
      <c r="O38" s="32"/>
      <c r="P38" s="33">
        <f t="shared" si="1"/>
        <v>8.5</v>
      </c>
    </row>
    <row r="39" spans="1:16" x14ac:dyDescent="0.25">
      <c r="A39" s="26" t="s">
        <v>137</v>
      </c>
      <c r="B39" s="26">
        <v>2006</v>
      </c>
      <c r="C39" s="31"/>
      <c r="D39" s="31"/>
      <c r="E39" s="31"/>
      <c r="F39" s="31"/>
      <c r="G39" s="34"/>
      <c r="H39" s="31"/>
      <c r="I39" s="31"/>
      <c r="J39" s="31"/>
      <c r="K39" s="31"/>
      <c r="L39" s="31"/>
      <c r="M39" s="32"/>
      <c r="N39" s="31">
        <v>4.5</v>
      </c>
      <c r="O39" s="32">
        <v>3.5</v>
      </c>
      <c r="P39" s="33">
        <f t="shared" si="1"/>
        <v>8</v>
      </c>
    </row>
    <row r="40" spans="1:16" x14ac:dyDescent="0.25">
      <c r="A40" s="26" t="s">
        <v>260</v>
      </c>
      <c r="B40" s="26">
        <v>2008</v>
      </c>
      <c r="C40" s="31"/>
      <c r="D40" s="31"/>
      <c r="E40" s="31"/>
      <c r="F40" s="31"/>
      <c r="G40" s="34"/>
      <c r="H40" s="31"/>
      <c r="I40" s="31"/>
      <c r="J40" s="31"/>
      <c r="K40" s="31"/>
      <c r="L40" s="31"/>
      <c r="M40" s="32"/>
      <c r="N40" s="31">
        <v>5</v>
      </c>
      <c r="O40" s="32">
        <v>2.5</v>
      </c>
      <c r="P40" s="33">
        <f t="shared" si="1"/>
        <v>7.5</v>
      </c>
    </row>
    <row r="41" spans="1:16" x14ac:dyDescent="0.25">
      <c r="A41" s="26" t="s">
        <v>72</v>
      </c>
      <c r="B41" s="26">
        <v>2005</v>
      </c>
      <c r="C41" s="31">
        <v>6</v>
      </c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31"/>
      <c r="O41" s="32"/>
      <c r="P41" s="33">
        <f t="shared" si="1"/>
        <v>6</v>
      </c>
    </row>
    <row r="42" spans="1:16" x14ac:dyDescent="0.25">
      <c r="A42" s="26" t="s">
        <v>231</v>
      </c>
      <c r="B42" s="26">
        <v>2007</v>
      </c>
      <c r="C42" s="31"/>
      <c r="D42" s="31"/>
      <c r="E42" s="31"/>
      <c r="F42" s="31"/>
      <c r="G42" s="34"/>
      <c r="H42" s="31">
        <v>4</v>
      </c>
      <c r="I42" s="31"/>
      <c r="J42" s="31">
        <v>1.5</v>
      </c>
      <c r="K42" s="31"/>
      <c r="L42" s="31"/>
      <c r="M42" s="32"/>
      <c r="N42" s="31"/>
      <c r="O42" s="32"/>
      <c r="P42" s="33">
        <f t="shared" si="1"/>
        <v>5.5</v>
      </c>
    </row>
    <row r="43" spans="1:16" x14ac:dyDescent="0.25">
      <c r="A43" s="26" t="s">
        <v>236</v>
      </c>
      <c r="B43" s="26">
        <v>2006</v>
      </c>
      <c r="C43" s="31"/>
      <c r="D43" s="31"/>
      <c r="E43" s="31"/>
      <c r="F43" s="31"/>
      <c r="G43" s="34"/>
      <c r="H43" s="31"/>
      <c r="I43" s="31"/>
      <c r="J43" s="31">
        <v>0.5</v>
      </c>
      <c r="K43" s="31"/>
      <c r="L43" s="31"/>
      <c r="M43" s="32"/>
      <c r="N43" s="31"/>
      <c r="O43" s="32">
        <v>5</v>
      </c>
      <c r="P43" s="33">
        <f t="shared" si="1"/>
        <v>5.5</v>
      </c>
    </row>
    <row r="44" spans="1:16" x14ac:dyDescent="0.25">
      <c r="A44" s="26" t="s">
        <v>259</v>
      </c>
      <c r="B44" s="26">
        <v>2008</v>
      </c>
      <c r="C44" s="31"/>
      <c r="D44" s="31"/>
      <c r="E44" s="31"/>
      <c r="F44" s="31"/>
      <c r="G44" s="34"/>
      <c r="H44" s="31"/>
      <c r="I44" s="31"/>
      <c r="J44" s="31"/>
      <c r="K44" s="31"/>
      <c r="L44" s="31"/>
      <c r="M44" s="32"/>
      <c r="N44" s="31">
        <v>2.5</v>
      </c>
      <c r="O44" s="32">
        <v>3</v>
      </c>
      <c r="P44" s="33">
        <f t="shared" si="1"/>
        <v>5.5</v>
      </c>
    </row>
    <row r="45" spans="1:16" x14ac:dyDescent="0.25">
      <c r="A45" s="26" t="s">
        <v>258</v>
      </c>
      <c r="B45" s="26">
        <v>2008</v>
      </c>
      <c r="C45" s="31"/>
      <c r="D45" s="31"/>
      <c r="E45" s="31"/>
      <c r="F45" s="31"/>
      <c r="G45" s="34"/>
      <c r="H45" s="31"/>
      <c r="I45" s="31"/>
      <c r="J45" s="31"/>
      <c r="K45" s="31"/>
      <c r="L45" s="31"/>
      <c r="M45" s="32"/>
      <c r="N45" s="31">
        <v>1.5</v>
      </c>
      <c r="O45" s="32">
        <v>4</v>
      </c>
      <c r="P45" s="33">
        <f t="shared" si="1"/>
        <v>5.5</v>
      </c>
    </row>
    <row r="46" spans="1:16" x14ac:dyDescent="0.25">
      <c r="A46" s="26" t="s">
        <v>83</v>
      </c>
      <c r="B46" s="26">
        <v>2005</v>
      </c>
      <c r="C46" s="31">
        <v>2</v>
      </c>
      <c r="D46" s="31">
        <v>2</v>
      </c>
      <c r="E46" s="31"/>
      <c r="F46" s="31"/>
      <c r="G46" s="31"/>
      <c r="H46" s="31"/>
      <c r="I46" s="31"/>
      <c r="J46" s="31"/>
      <c r="K46" s="31"/>
      <c r="L46" s="31"/>
      <c r="M46" s="32"/>
      <c r="N46" s="31"/>
      <c r="O46" s="32"/>
      <c r="P46" s="33">
        <f t="shared" si="1"/>
        <v>4</v>
      </c>
    </row>
    <row r="47" spans="1:16" x14ac:dyDescent="0.25">
      <c r="A47" s="26" t="s">
        <v>153</v>
      </c>
      <c r="B47" s="26">
        <v>2006</v>
      </c>
      <c r="C47" s="31"/>
      <c r="D47" s="31"/>
      <c r="E47" s="31">
        <v>4</v>
      </c>
      <c r="F47" s="31"/>
      <c r="G47" s="31"/>
      <c r="H47" s="31"/>
      <c r="I47" s="31"/>
      <c r="J47" s="31"/>
      <c r="K47" s="31"/>
      <c r="L47" s="31"/>
      <c r="M47" s="32"/>
      <c r="N47" s="31"/>
      <c r="O47" s="32"/>
      <c r="P47" s="33">
        <f t="shared" si="1"/>
        <v>4</v>
      </c>
    </row>
    <row r="48" spans="1:16" x14ac:dyDescent="0.25">
      <c r="A48" s="26" t="s">
        <v>167</v>
      </c>
      <c r="B48" s="26">
        <v>2006</v>
      </c>
      <c r="C48" s="31"/>
      <c r="D48" s="31"/>
      <c r="E48" s="31"/>
      <c r="F48" s="31">
        <v>4</v>
      </c>
      <c r="G48" s="34"/>
      <c r="H48" s="31"/>
      <c r="I48" s="31"/>
      <c r="J48" s="31"/>
      <c r="K48" s="31"/>
      <c r="L48" s="31"/>
      <c r="M48" s="32"/>
      <c r="N48" s="31"/>
      <c r="O48" s="32"/>
      <c r="P48" s="33">
        <f t="shared" si="1"/>
        <v>4</v>
      </c>
    </row>
    <row r="49" spans="1:16" x14ac:dyDescent="0.25">
      <c r="A49" s="26" t="s">
        <v>257</v>
      </c>
      <c r="B49" s="26">
        <v>2008</v>
      </c>
      <c r="C49" s="31"/>
      <c r="D49" s="31"/>
      <c r="E49" s="31"/>
      <c r="F49" s="31"/>
      <c r="G49" s="34"/>
      <c r="H49" s="31"/>
      <c r="I49" s="31"/>
      <c r="J49" s="31"/>
      <c r="K49" s="31"/>
      <c r="L49" s="31"/>
      <c r="M49" s="32"/>
      <c r="N49" s="31">
        <v>2</v>
      </c>
      <c r="O49" s="32">
        <v>2</v>
      </c>
      <c r="P49" s="33">
        <f t="shared" si="1"/>
        <v>4</v>
      </c>
    </row>
    <row r="50" spans="1:16" x14ac:dyDescent="0.25">
      <c r="A50" s="26" t="s">
        <v>273</v>
      </c>
      <c r="B50" s="26">
        <v>2006</v>
      </c>
      <c r="C50" s="31"/>
      <c r="D50" s="31"/>
      <c r="E50" s="31"/>
      <c r="F50" s="31"/>
      <c r="G50" s="34"/>
      <c r="H50" s="31"/>
      <c r="I50" s="31"/>
      <c r="J50" s="31"/>
      <c r="K50" s="31"/>
      <c r="L50" s="31"/>
      <c r="M50" s="32"/>
      <c r="N50" s="31">
        <v>3.5</v>
      </c>
      <c r="O50" s="32"/>
      <c r="P50" s="33">
        <f t="shared" si="1"/>
        <v>3.5</v>
      </c>
    </row>
    <row r="51" spans="1:16" x14ac:dyDescent="0.25">
      <c r="A51" s="26" t="s">
        <v>254</v>
      </c>
      <c r="B51" s="26">
        <v>2009</v>
      </c>
      <c r="C51" s="31"/>
      <c r="D51" s="31"/>
      <c r="E51" s="31"/>
      <c r="F51" s="31"/>
      <c r="G51" s="34"/>
      <c r="H51" s="31"/>
      <c r="I51" s="31"/>
      <c r="J51" s="31"/>
      <c r="K51" s="31"/>
      <c r="L51" s="31"/>
      <c r="M51" s="32"/>
      <c r="N51" s="31">
        <v>1</v>
      </c>
      <c r="O51" s="32">
        <v>1.5</v>
      </c>
      <c r="P51" s="33">
        <f t="shared" si="1"/>
        <v>2.5</v>
      </c>
    </row>
    <row r="52" spans="1:16" ht="44.25" customHeight="1" x14ac:dyDescent="0.25">
      <c r="A52" s="64" t="s">
        <v>311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6"/>
    </row>
    <row r="53" spans="1:16" ht="69.75" customHeight="1" x14ac:dyDescent="0.25">
      <c r="A53" s="26" t="s">
        <v>0</v>
      </c>
      <c r="B53" s="27" t="s">
        <v>1</v>
      </c>
      <c r="C53" s="27" t="s">
        <v>122</v>
      </c>
      <c r="D53" s="27" t="s">
        <v>126</v>
      </c>
      <c r="E53" s="27" t="s">
        <v>154</v>
      </c>
      <c r="F53" s="30" t="s">
        <v>281</v>
      </c>
      <c r="G53" s="27"/>
      <c r="H53" s="27"/>
      <c r="I53" s="26"/>
      <c r="J53" s="26"/>
      <c r="K53" s="26"/>
      <c r="L53" s="26"/>
      <c r="M53" s="35"/>
      <c r="N53" s="26"/>
      <c r="O53" s="35"/>
      <c r="P53" s="36"/>
    </row>
    <row r="54" spans="1:16" x14ac:dyDescent="0.25">
      <c r="A54" s="26" t="s">
        <v>28</v>
      </c>
      <c r="B54" s="26">
        <v>2005</v>
      </c>
      <c r="C54" s="31">
        <v>51</v>
      </c>
      <c r="D54" s="31">
        <v>60</v>
      </c>
      <c r="E54" s="34">
        <v>60</v>
      </c>
      <c r="F54" s="47">
        <f t="shared" ref="F54:F85" si="2">E54+D54+C54</f>
        <v>171</v>
      </c>
      <c r="G54" s="26"/>
      <c r="H54" s="26"/>
      <c r="I54" s="26"/>
      <c r="J54" s="26"/>
      <c r="K54" s="26"/>
      <c r="L54" s="26"/>
      <c r="M54" s="35"/>
      <c r="N54" s="26"/>
      <c r="O54" s="35"/>
      <c r="P54" s="36"/>
    </row>
    <row r="55" spans="1:16" x14ac:dyDescent="0.25">
      <c r="A55" s="26" t="s">
        <v>34</v>
      </c>
      <c r="B55" s="26">
        <v>2005</v>
      </c>
      <c r="C55" s="31">
        <v>60</v>
      </c>
      <c r="D55" s="31">
        <v>51</v>
      </c>
      <c r="E55" s="34">
        <v>51</v>
      </c>
      <c r="F55" s="47">
        <f t="shared" si="2"/>
        <v>162</v>
      </c>
      <c r="G55" s="26"/>
      <c r="H55" s="26"/>
      <c r="I55" s="26"/>
      <c r="J55" s="26"/>
      <c r="K55" s="26"/>
      <c r="L55" s="26"/>
      <c r="M55" s="35"/>
      <c r="N55" s="26"/>
      <c r="O55" s="35"/>
      <c r="P55" s="36"/>
    </row>
    <row r="56" spans="1:16" x14ac:dyDescent="0.25">
      <c r="A56" s="26" t="s">
        <v>48</v>
      </c>
      <c r="B56" s="26">
        <v>2005</v>
      </c>
      <c r="C56" s="31">
        <v>36</v>
      </c>
      <c r="D56" s="31">
        <v>60</v>
      </c>
      <c r="E56" s="34">
        <v>60</v>
      </c>
      <c r="F56" s="47">
        <f t="shared" si="2"/>
        <v>156</v>
      </c>
      <c r="G56" s="26"/>
      <c r="H56" s="26"/>
      <c r="I56" s="26"/>
      <c r="J56" s="26"/>
      <c r="K56" s="26"/>
      <c r="L56" s="26"/>
      <c r="M56" s="35"/>
      <c r="N56" s="26"/>
      <c r="O56" s="35"/>
      <c r="P56" s="36"/>
    </row>
    <row r="57" spans="1:16" x14ac:dyDescent="0.25">
      <c r="A57" s="26" t="s">
        <v>37</v>
      </c>
      <c r="B57" s="26">
        <v>2005</v>
      </c>
      <c r="C57" s="31">
        <v>30</v>
      </c>
      <c r="D57" s="31">
        <v>60</v>
      </c>
      <c r="E57" s="34">
        <v>60</v>
      </c>
      <c r="F57" s="47">
        <f t="shared" si="2"/>
        <v>150</v>
      </c>
      <c r="G57" s="26"/>
      <c r="H57" s="26"/>
      <c r="I57" s="26"/>
      <c r="J57" s="26"/>
      <c r="K57" s="26"/>
      <c r="L57" s="26"/>
      <c r="M57" s="35"/>
      <c r="N57" s="26"/>
      <c r="O57" s="35"/>
      <c r="P57" s="36"/>
    </row>
    <row r="58" spans="1:16" x14ac:dyDescent="0.25">
      <c r="A58" s="26" t="s">
        <v>47</v>
      </c>
      <c r="B58" s="26">
        <v>2006</v>
      </c>
      <c r="C58" s="31">
        <v>27</v>
      </c>
      <c r="D58" s="31">
        <v>51</v>
      </c>
      <c r="E58" s="34">
        <v>51</v>
      </c>
      <c r="F58" s="47">
        <f t="shared" si="2"/>
        <v>129</v>
      </c>
      <c r="G58" s="26"/>
      <c r="H58" s="26"/>
      <c r="I58" s="26"/>
      <c r="J58" s="26"/>
      <c r="K58" s="26"/>
      <c r="L58" s="26"/>
      <c r="M58" s="35"/>
      <c r="N58" s="26"/>
      <c r="O58" s="35"/>
      <c r="P58" s="36"/>
    </row>
    <row r="59" spans="1:16" x14ac:dyDescent="0.25">
      <c r="A59" s="26" t="s">
        <v>35</v>
      </c>
      <c r="B59" s="26">
        <v>2006</v>
      </c>
      <c r="C59" s="31">
        <v>27</v>
      </c>
      <c r="D59" s="31">
        <v>51</v>
      </c>
      <c r="E59" s="34">
        <v>51</v>
      </c>
      <c r="F59" s="47">
        <f t="shared" si="2"/>
        <v>129</v>
      </c>
      <c r="G59" s="26"/>
      <c r="H59" s="26"/>
      <c r="I59" s="26"/>
      <c r="J59" s="26"/>
      <c r="K59" s="26"/>
      <c r="L59" s="26"/>
      <c r="M59" s="35"/>
      <c r="N59" s="26"/>
      <c r="O59" s="35"/>
      <c r="P59" s="36"/>
    </row>
    <row r="60" spans="1:16" x14ac:dyDescent="0.25">
      <c r="A60" s="26" t="s">
        <v>125</v>
      </c>
      <c r="B60" s="26">
        <v>2006</v>
      </c>
      <c r="C60" s="31"/>
      <c r="D60" s="31">
        <v>60</v>
      </c>
      <c r="E60" s="34">
        <v>60</v>
      </c>
      <c r="F60" s="47">
        <f t="shared" si="2"/>
        <v>120</v>
      </c>
      <c r="G60" s="26"/>
      <c r="H60" s="26"/>
      <c r="I60" s="26"/>
      <c r="J60" s="26"/>
      <c r="K60" s="26"/>
      <c r="L60" s="26"/>
      <c r="M60" s="35"/>
      <c r="N60" s="26"/>
      <c r="O60" s="35"/>
      <c r="P60" s="36"/>
    </row>
    <row r="61" spans="1:16" x14ac:dyDescent="0.25">
      <c r="A61" s="26" t="s">
        <v>123</v>
      </c>
      <c r="B61" s="26">
        <v>2005</v>
      </c>
      <c r="C61" s="31">
        <v>33</v>
      </c>
      <c r="D61" s="31">
        <v>33</v>
      </c>
      <c r="E61" s="34">
        <v>36</v>
      </c>
      <c r="F61" s="47">
        <f t="shared" si="2"/>
        <v>102</v>
      </c>
      <c r="G61" s="26"/>
      <c r="H61" s="26"/>
      <c r="I61" s="26"/>
      <c r="J61" s="26"/>
      <c r="K61" s="26"/>
      <c r="L61" s="26"/>
      <c r="M61" s="35"/>
      <c r="N61" s="26"/>
      <c r="O61" s="35"/>
      <c r="P61" s="36"/>
    </row>
    <row r="62" spans="1:16" x14ac:dyDescent="0.25">
      <c r="A62" s="26" t="s">
        <v>73</v>
      </c>
      <c r="B62" s="26">
        <v>2005</v>
      </c>
      <c r="C62" s="31">
        <v>27</v>
      </c>
      <c r="D62" s="31">
        <v>30</v>
      </c>
      <c r="E62" s="34">
        <v>30</v>
      </c>
      <c r="F62" s="47">
        <f t="shared" si="2"/>
        <v>87</v>
      </c>
      <c r="G62" s="26"/>
      <c r="H62" s="26"/>
      <c r="I62" s="26"/>
      <c r="J62" s="26"/>
      <c r="K62" s="26"/>
      <c r="L62" s="26"/>
      <c r="M62" s="35"/>
      <c r="N62" s="26"/>
      <c r="O62" s="35"/>
      <c r="P62" s="36"/>
    </row>
    <row r="63" spans="1:16" x14ac:dyDescent="0.25">
      <c r="A63" s="26" t="s">
        <v>68</v>
      </c>
      <c r="B63" s="26">
        <v>2006</v>
      </c>
      <c r="C63" s="31">
        <v>42</v>
      </c>
      <c r="D63" s="31"/>
      <c r="E63" s="34">
        <v>42</v>
      </c>
      <c r="F63" s="47">
        <f t="shared" si="2"/>
        <v>84</v>
      </c>
      <c r="G63" s="26"/>
      <c r="H63" s="26"/>
      <c r="I63" s="26"/>
      <c r="J63" s="26"/>
      <c r="K63" s="26"/>
      <c r="L63" s="26"/>
      <c r="M63" s="35"/>
      <c r="N63" s="26"/>
      <c r="O63" s="35"/>
      <c r="P63" s="36"/>
    </row>
    <row r="64" spans="1:16" x14ac:dyDescent="0.25">
      <c r="A64" s="26" t="s">
        <v>49</v>
      </c>
      <c r="B64" s="26">
        <v>2005</v>
      </c>
      <c r="C64" s="31"/>
      <c r="D64" s="31">
        <v>42</v>
      </c>
      <c r="E64" s="34">
        <v>42</v>
      </c>
      <c r="F64" s="47">
        <f t="shared" si="2"/>
        <v>84</v>
      </c>
      <c r="G64" s="26"/>
      <c r="H64" s="26"/>
      <c r="I64" s="26"/>
      <c r="J64" s="26"/>
      <c r="K64" s="26"/>
      <c r="L64" s="26"/>
      <c r="M64" s="35"/>
      <c r="N64" s="26"/>
      <c r="O64" s="35"/>
      <c r="P64" s="36"/>
    </row>
    <row r="65" spans="1:16" x14ac:dyDescent="0.25">
      <c r="A65" s="26" t="s">
        <v>78</v>
      </c>
      <c r="B65" s="26">
        <v>2006</v>
      </c>
      <c r="C65" s="31"/>
      <c r="D65" s="31">
        <v>42</v>
      </c>
      <c r="E65" s="34">
        <v>42</v>
      </c>
      <c r="F65" s="47">
        <f t="shared" si="2"/>
        <v>84</v>
      </c>
      <c r="G65" s="26"/>
      <c r="H65" s="26"/>
      <c r="I65" s="26"/>
      <c r="J65" s="26"/>
      <c r="K65" s="26"/>
      <c r="L65" s="26"/>
      <c r="M65" s="35"/>
      <c r="N65" s="26"/>
      <c r="O65" s="35"/>
      <c r="P65" s="36"/>
    </row>
    <row r="66" spans="1:16" x14ac:dyDescent="0.25">
      <c r="A66" s="26" t="s">
        <v>119</v>
      </c>
      <c r="B66" s="26">
        <v>2006</v>
      </c>
      <c r="C66" s="31"/>
      <c r="D66" s="31">
        <v>42</v>
      </c>
      <c r="E66" s="34">
        <v>42</v>
      </c>
      <c r="F66" s="47">
        <f t="shared" si="2"/>
        <v>84</v>
      </c>
      <c r="G66" s="26"/>
      <c r="H66" s="26"/>
      <c r="I66" s="26"/>
      <c r="J66" s="26"/>
      <c r="K66" s="26"/>
      <c r="L66" s="26"/>
      <c r="M66" s="35"/>
      <c r="N66" s="26"/>
      <c r="O66" s="35"/>
      <c r="P66" s="36"/>
    </row>
    <row r="67" spans="1:16" x14ac:dyDescent="0.25">
      <c r="A67" s="26" t="s">
        <v>147</v>
      </c>
      <c r="B67" s="26">
        <v>2005</v>
      </c>
      <c r="C67" s="26"/>
      <c r="D67" s="31">
        <v>18</v>
      </c>
      <c r="E67" s="34">
        <v>60</v>
      </c>
      <c r="F67" s="47">
        <f t="shared" si="2"/>
        <v>78</v>
      </c>
      <c r="G67" s="26"/>
      <c r="H67" s="26"/>
      <c r="I67" s="26"/>
      <c r="J67" s="26"/>
      <c r="K67" s="26"/>
      <c r="L67" s="26"/>
      <c r="M67" s="35"/>
      <c r="N67" s="26"/>
      <c r="O67" s="35"/>
      <c r="P67" s="36"/>
    </row>
    <row r="68" spans="1:16" x14ac:dyDescent="0.25">
      <c r="A68" s="26" t="s">
        <v>124</v>
      </c>
      <c r="B68" s="26">
        <v>2005</v>
      </c>
      <c r="C68" s="31">
        <v>27</v>
      </c>
      <c r="D68" s="31">
        <v>21</v>
      </c>
      <c r="E68" s="34">
        <v>27</v>
      </c>
      <c r="F68" s="47">
        <f t="shared" si="2"/>
        <v>75</v>
      </c>
      <c r="G68" s="26"/>
      <c r="H68" s="26"/>
      <c r="I68" s="26"/>
      <c r="J68" s="26"/>
      <c r="K68" s="26"/>
      <c r="L68" s="26"/>
      <c r="M68" s="35"/>
      <c r="N68" s="26"/>
      <c r="O68" s="35"/>
      <c r="P68" s="36"/>
    </row>
    <row r="69" spans="1:16" x14ac:dyDescent="0.25">
      <c r="A69" s="26" t="s">
        <v>280</v>
      </c>
      <c r="B69" s="26">
        <v>2006</v>
      </c>
      <c r="C69" s="31">
        <v>27</v>
      </c>
      <c r="D69" s="31">
        <v>24</v>
      </c>
      <c r="E69" s="34">
        <v>21</v>
      </c>
      <c r="F69" s="47">
        <f t="shared" si="2"/>
        <v>72</v>
      </c>
      <c r="G69" s="26"/>
      <c r="H69" s="26"/>
      <c r="I69" s="26"/>
      <c r="J69" s="26"/>
      <c r="K69" s="26"/>
      <c r="L69" s="26"/>
      <c r="M69" s="35"/>
      <c r="N69" s="26"/>
      <c r="O69" s="35"/>
      <c r="P69" s="36"/>
    </row>
    <row r="70" spans="1:16" x14ac:dyDescent="0.25">
      <c r="A70" s="26" t="s">
        <v>45</v>
      </c>
      <c r="B70" s="26">
        <v>2006</v>
      </c>
      <c r="C70" s="31"/>
      <c r="D70" s="31">
        <v>36</v>
      </c>
      <c r="E70" s="34">
        <v>33</v>
      </c>
      <c r="F70" s="47">
        <f t="shared" si="2"/>
        <v>69</v>
      </c>
      <c r="G70" s="26"/>
      <c r="H70" s="26"/>
      <c r="I70" s="26"/>
      <c r="J70" s="26"/>
      <c r="K70" s="26"/>
      <c r="L70" s="26"/>
      <c r="M70" s="35"/>
      <c r="N70" s="26"/>
      <c r="O70" s="35"/>
      <c r="P70" s="36"/>
    </row>
    <row r="71" spans="1:16" x14ac:dyDescent="0.25">
      <c r="A71" s="26" t="s">
        <v>46</v>
      </c>
      <c r="B71" s="26">
        <v>2005</v>
      </c>
      <c r="C71" s="31"/>
      <c r="D71" s="31">
        <v>36</v>
      </c>
      <c r="E71" s="34">
        <v>33</v>
      </c>
      <c r="F71" s="47">
        <f t="shared" si="2"/>
        <v>69</v>
      </c>
      <c r="G71" s="26"/>
      <c r="H71" s="26"/>
      <c r="I71" s="26"/>
      <c r="J71" s="26"/>
      <c r="K71" s="26"/>
      <c r="L71" s="26"/>
      <c r="M71" s="35"/>
      <c r="N71" s="26"/>
      <c r="O71" s="35"/>
      <c r="P71" s="36"/>
    </row>
    <row r="72" spans="1:16" x14ac:dyDescent="0.25">
      <c r="A72" s="26" t="s">
        <v>128</v>
      </c>
      <c r="B72" s="26">
        <v>2006</v>
      </c>
      <c r="C72" s="31"/>
      <c r="D72" s="31">
        <v>36</v>
      </c>
      <c r="E72" s="34">
        <v>33</v>
      </c>
      <c r="F72" s="47">
        <f t="shared" si="2"/>
        <v>69</v>
      </c>
      <c r="G72" s="26"/>
      <c r="H72" s="26"/>
      <c r="I72" s="26"/>
      <c r="J72" s="26"/>
      <c r="K72" s="26"/>
      <c r="L72" s="26"/>
      <c r="M72" s="35"/>
      <c r="N72" s="26"/>
      <c r="O72" s="35"/>
      <c r="P72" s="36"/>
    </row>
    <row r="73" spans="1:16" x14ac:dyDescent="0.25">
      <c r="A73" s="26" t="s">
        <v>81</v>
      </c>
      <c r="B73" s="26">
        <v>2005</v>
      </c>
      <c r="C73" s="26"/>
      <c r="D73" s="31">
        <v>33</v>
      </c>
      <c r="E73" s="34">
        <v>36</v>
      </c>
      <c r="F73" s="47">
        <f t="shared" si="2"/>
        <v>69</v>
      </c>
      <c r="G73" s="26"/>
      <c r="H73" s="26"/>
      <c r="I73" s="26"/>
      <c r="J73" s="26"/>
      <c r="K73" s="26"/>
      <c r="L73" s="26"/>
      <c r="M73" s="35"/>
      <c r="N73" s="26"/>
      <c r="O73" s="35"/>
      <c r="P73" s="36"/>
    </row>
    <row r="74" spans="1:16" x14ac:dyDescent="0.25">
      <c r="A74" s="26" t="s">
        <v>129</v>
      </c>
      <c r="B74" s="26">
        <v>2005</v>
      </c>
      <c r="C74" s="31"/>
      <c r="D74" s="31">
        <v>33</v>
      </c>
      <c r="E74" s="34">
        <v>36</v>
      </c>
      <c r="F74" s="47">
        <f t="shared" si="2"/>
        <v>69</v>
      </c>
      <c r="G74" s="26"/>
      <c r="H74" s="26"/>
      <c r="I74" s="26"/>
      <c r="J74" s="26"/>
      <c r="K74" s="26"/>
      <c r="L74" s="26"/>
      <c r="M74" s="35"/>
      <c r="N74" s="26"/>
      <c r="O74" s="35"/>
      <c r="P74" s="36"/>
    </row>
    <row r="75" spans="1:16" x14ac:dyDescent="0.25">
      <c r="A75" s="26" t="s">
        <v>127</v>
      </c>
      <c r="B75" s="26">
        <v>2006</v>
      </c>
      <c r="C75" s="31"/>
      <c r="D75" s="31">
        <v>42</v>
      </c>
      <c r="E75" s="34">
        <v>18</v>
      </c>
      <c r="F75" s="47">
        <f t="shared" si="2"/>
        <v>60</v>
      </c>
      <c r="G75" s="26"/>
      <c r="H75" s="26"/>
      <c r="I75" s="26"/>
      <c r="J75" s="26"/>
      <c r="K75" s="26"/>
      <c r="L75" s="26"/>
      <c r="M75" s="35"/>
      <c r="N75" s="26"/>
      <c r="O75" s="35"/>
      <c r="P75" s="36"/>
    </row>
    <row r="76" spans="1:16" x14ac:dyDescent="0.25">
      <c r="A76" s="26" t="s">
        <v>130</v>
      </c>
      <c r="B76" s="26">
        <v>2005</v>
      </c>
      <c r="C76" s="31"/>
      <c r="D76" s="31">
        <v>30</v>
      </c>
      <c r="E76" s="34">
        <v>30</v>
      </c>
      <c r="F76" s="47">
        <f t="shared" si="2"/>
        <v>60</v>
      </c>
      <c r="G76" s="26"/>
      <c r="H76" s="26"/>
      <c r="I76" s="26"/>
      <c r="J76" s="26"/>
      <c r="K76" s="26"/>
      <c r="L76" s="26"/>
      <c r="M76" s="35"/>
      <c r="N76" s="26"/>
      <c r="O76" s="35"/>
      <c r="P76" s="36"/>
    </row>
    <row r="77" spans="1:16" x14ac:dyDescent="0.25">
      <c r="A77" s="26" t="s">
        <v>131</v>
      </c>
      <c r="B77" s="26">
        <v>2005</v>
      </c>
      <c r="C77" s="26"/>
      <c r="D77" s="31">
        <v>30</v>
      </c>
      <c r="E77" s="34">
        <v>30</v>
      </c>
      <c r="F77" s="47">
        <f t="shared" si="2"/>
        <v>60</v>
      </c>
      <c r="G77" s="26"/>
      <c r="H77" s="26"/>
      <c r="I77" s="26"/>
      <c r="J77" s="26"/>
      <c r="K77" s="26"/>
      <c r="L77" s="26"/>
      <c r="M77" s="35"/>
      <c r="N77" s="26"/>
      <c r="O77" s="35"/>
      <c r="P77" s="36"/>
    </row>
    <row r="78" spans="1:16" x14ac:dyDescent="0.25">
      <c r="A78" s="26" t="s">
        <v>120</v>
      </c>
      <c r="B78" s="26">
        <v>2005</v>
      </c>
      <c r="C78" s="26"/>
      <c r="D78" s="31">
        <v>27</v>
      </c>
      <c r="E78" s="34">
        <v>24</v>
      </c>
      <c r="F78" s="47">
        <f t="shared" si="2"/>
        <v>51</v>
      </c>
      <c r="G78" s="26"/>
      <c r="H78" s="26"/>
      <c r="I78" s="26"/>
      <c r="J78" s="26"/>
      <c r="K78" s="26"/>
      <c r="L78" s="26"/>
      <c r="M78" s="35"/>
      <c r="N78" s="26"/>
      <c r="O78" s="35"/>
      <c r="P78" s="36"/>
    </row>
    <row r="79" spans="1:16" x14ac:dyDescent="0.25">
      <c r="A79" s="26" t="s">
        <v>132</v>
      </c>
      <c r="B79" s="26">
        <v>2005</v>
      </c>
      <c r="C79" s="26"/>
      <c r="D79" s="31">
        <v>27</v>
      </c>
      <c r="E79" s="34">
        <v>24</v>
      </c>
      <c r="F79" s="47">
        <f t="shared" si="2"/>
        <v>51</v>
      </c>
      <c r="G79" s="26"/>
      <c r="H79" s="26"/>
      <c r="I79" s="26"/>
      <c r="J79" s="26"/>
      <c r="K79" s="26"/>
      <c r="L79" s="26"/>
      <c r="M79" s="35"/>
      <c r="N79" s="26"/>
      <c r="O79" s="35"/>
      <c r="P79" s="36"/>
    </row>
    <row r="80" spans="1:16" x14ac:dyDescent="0.25">
      <c r="A80" s="26" t="s">
        <v>133</v>
      </c>
      <c r="B80" s="26">
        <v>2006</v>
      </c>
      <c r="C80" s="31"/>
      <c r="D80" s="31">
        <v>27</v>
      </c>
      <c r="E80" s="34">
        <v>24</v>
      </c>
      <c r="F80" s="47">
        <f t="shared" si="2"/>
        <v>51</v>
      </c>
      <c r="G80" s="26"/>
      <c r="H80" s="26"/>
      <c r="I80" s="26"/>
      <c r="J80" s="26"/>
      <c r="K80" s="26"/>
      <c r="L80" s="26"/>
      <c r="M80" s="35"/>
      <c r="N80" s="26"/>
      <c r="O80" s="35"/>
      <c r="P80" s="36"/>
    </row>
    <row r="81" spans="1:16" x14ac:dyDescent="0.25">
      <c r="A81" s="26" t="s">
        <v>155</v>
      </c>
      <c r="B81" s="26">
        <v>2005</v>
      </c>
      <c r="C81" s="26"/>
      <c r="D81" s="31"/>
      <c r="E81" s="34">
        <v>51</v>
      </c>
      <c r="F81" s="47">
        <f t="shared" si="2"/>
        <v>51</v>
      </c>
      <c r="G81" s="26"/>
      <c r="H81" s="26"/>
      <c r="I81" s="26"/>
      <c r="J81" s="26"/>
      <c r="K81" s="26"/>
      <c r="L81" s="26"/>
      <c r="M81" s="35"/>
      <c r="N81" s="26"/>
      <c r="O81" s="35"/>
      <c r="P81" s="36"/>
    </row>
    <row r="82" spans="1:16" x14ac:dyDescent="0.25">
      <c r="A82" s="26" t="s">
        <v>135</v>
      </c>
      <c r="B82" s="26">
        <v>2005</v>
      </c>
      <c r="C82" s="26"/>
      <c r="D82" s="31">
        <v>21</v>
      </c>
      <c r="E82" s="34">
        <v>27</v>
      </c>
      <c r="F82" s="47">
        <f t="shared" si="2"/>
        <v>48</v>
      </c>
      <c r="G82" s="26"/>
      <c r="H82" s="26"/>
      <c r="I82" s="26"/>
      <c r="J82" s="26"/>
      <c r="K82" s="26"/>
      <c r="L82" s="26"/>
      <c r="M82" s="35"/>
      <c r="N82" s="26"/>
      <c r="O82" s="35"/>
      <c r="P82" s="36"/>
    </row>
    <row r="83" spans="1:16" x14ac:dyDescent="0.25">
      <c r="A83" s="26" t="s">
        <v>141</v>
      </c>
      <c r="B83" s="26">
        <v>2006</v>
      </c>
      <c r="C83" s="26"/>
      <c r="D83" s="31">
        <v>12</v>
      </c>
      <c r="E83" s="34">
        <v>36</v>
      </c>
      <c r="F83" s="47">
        <f t="shared" si="2"/>
        <v>48</v>
      </c>
      <c r="G83" s="26"/>
      <c r="H83" s="26"/>
      <c r="I83" s="26"/>
      <c r="J83" s="26"/>
      <c r="K83" s="26"/>
      <c r="L83" s="26"/>
      <c r="M83" s="35"/>
      <c r="N83" s="26"/>
      <c r="O83" s="35"/>
      <c r="P83" s="36"/>
    </row>
    <row r="84" spans="1:16" x14ac:dyDescent="0.25">
      <c r="A84" s="26" t="s">
        <v>38</v>
      </c>
      <c r="B84" s="26">
        <v>2005</v>
      </c>
      <c r="C84" s="31"/>
      <c r="D84" s="31">
        <v>24</v>
      </c>
      <c r="E84" s="34">
        <v>21</v>
      </c>
      <c r="F84" s="47">
        <f t="shared" si="2"/>
        <v>45</v>
      </c>
      <c r="G84" s="26"/>
      <c r="H84" s="26"/>
      <c r="I84" s="26"/>
      <c r="J84" s="26"/>
      <c r="K84" s="26"/>
      <c r="L84" s="26"/>
      <c r="M84" s="35"/>
      <c r="N84" s="26"/>
      <c r="O84" s="35"/>
      <c r="P84" s="36"/>
    </row>
    <row r="85" spans="1:16" x14ac:dyDescent="0.25">
      <c r="A85" s="26" t="s">
        <v>72</v>
      </c>
      <c r="B85" s="26">
        <v>2005</v>
      </c>
      <c r="C85" s="26"/>
      <c r="D85" s="31">
        <v>24</v>
      </c>
      <c r="E85" s="34">
        <v>21</v>
      </c>
      <c r="F85" s="47">
        <f t="shared" si="2"/>
        <v>45</v>
      </c>
      <c r="G85" s="26"/>
      <c r="H85" s="26"/>
      <c r="I85" s="26"/>
      <c r="J85" s="26"/>
      <c r="K85" s="26"/>
      <c r="L85" s="26"/>
      <c r="M85" s="35"/>
      <c r="N85" s="26"/>
      <c r="O85" s="35"/>
      <c r="P85" s="36"/>
    </row>
    <row r="86" spans="1:16" x14ac:dyDescent="0.25">
      <c r="A86" s="26" t="s">
        <v>139</v>
      </c>
      <c r="B86" s="26">
        <v>2005</v>
      </c>
      <c r="C86" s="26"/>
      <c r="D86" s="31">
        <v>15</v>
      </c>
      <c r="E86" s="34">
        <v>30</v>
      </c>
      <c r="F86" s="47">
        <f t="shared" ref="F86:F108" si="3">E86+D86+C86</f>
        <v>45</v>
      </c>
      <c r="G86" s="26"/>
      <c r="H86" s="26"/>
      <c r="I86" s="26"/>
      <c r="J86" s="26"/>
      <c r="K86" s="26"/>
      <c r="L86" s="26"/>
      <c r="M86" s="35"/>
      <c r="N86" s="26"/>
      <c r="O86" s="35"/>
      <c r="P86" s="36"/>
    </row>
    <row r="87" spans="1:16" x14ac:dyDescent="0.25">
      <c r="A87" s="26" t="s">
        <v>156</v>
      </c>
      <c r="B87" s="26" t="s">
        <v>282</v>
      </c>
      <c r="C87" s="26"/>
      <c r="D87" s="31"/>
      <c r="E87" s="34">
        <v>42</v>
      </c>
      <c r="F87" s="47">
        <f t="shared" si="3"/>
        <v>42</v>
      </c>
      <c r="G87" s="26"/>
      <c r="H87" s="26"/>
      <c r="I87" s="26"/>
      <c r="J87" s="26"/>
      <c r="K87" s="26"/>
      <c r="L87" s="26"/>
      <c r="M87" s="35"/>
      <c r="N87" s="26"/>
      <c r="O87" s="35"/>
      <c r="P87" s="36"/>
    </row>
    <row r="88" spans="1:16" x14ac:dyDescent="0.25">
      <c r="A88" s="26" t="s">
        <v>157</v>
      </c>
      <c r="B88" s="26">
        <v>2006</v>
      </c>
      <c r="C88" s="26"/>
      <c r="D88" s="31"/>
      <c r="E88" s="34">
        <v>36</v>
      </c>
      <c r="F88" s="47">
        <f t="shared" si="3"/>
        <v>36</v>
      </c>
      <c r="G88" s="26"/>
      <c r="H88" s="26"/>
      <c r="I88" s="26"/>
      <c r="J88" s="26"/>
      <c r="K88" s="26"/>
      <c r="L88" s="26"/>
      <c r="M88" s="35"/>
      <c r="N88" s="26"/>
      <c r="O88" s="35"/>
      <c r="P88" s="36"/>
    </row>
    <row r="89" spans="1:16" x14ac:dyDescent="0.25">
      <c r="A89" s="26" t="s">
        <v>158</v>
      </c>
      <c r="B89" s="26">
        <v>2005</v>
      </c>
      <c r="C89" s="26"/>
      <c r="D89" s="31"/>
      <c r="E89" s="34">
        <v>33</v>
      </c>
      <c r="F89" s="47">
        <f t="shared" si="3"/>
        <v>33</v>
      </c>
      <c r="G89" s="26"/>
      <c r="H89" s="26"/>
      <c r="I89" s="26"/>
      <c r="J89" s="26"/>
      <c r="K89" s="26"/>
      <c r="L89" s="26"/>
      <c r="M89" s="35"/>
      <c r="N89" s="26"/>
      <c r="O89" s="35"/>
      <c r="P89" s="36"/>
    </row>
    <row r="90" spans="1:16" x14ac:dyDescent="0.25">
      <c r="A90" s="26" t="s">
        <v>83</v>
      </c>
      <c r="B90" s="26">
        <v>2005</v>
      </c>
      <c r="C90" s="31">
        <v>27</v>
      </c>
      <c r="D90" s="31"/>
      <c r="E90" s="34"/>
      <c r="F90" s="47">
        <f t="shared" si="3"/>
        <v>27</v>
      </c>
      <c r="G90" s="26"/>
      <c r="H90" s="26"/>
      <c r="I90" s="26"/>
      <c r="J90" s="26"/>
      <c r="K90" s="26"/>
      <c r="L90" s="26"/>
      <c r="M90" s="35"/>
      <c r="N90" s="26"/>
      <c r="O90" s="35"/>
      <c r="P90" s="36"/>
    </row>
    <row r="91" spans="1:16" x14ac:dyDescent="0.25">
      <c r="A91" s="26" t="s">
        <v>144</v>
      </c>
      <c r="B91" s="26">
        <v>2006</v>
      </c>
      <c r="C91" s="26"/>
      <c r="D91" s="31">
        <v>9</v>
      </c>
      <c r="E91" s="34">
        <v>18</v>
      </c>
      <c r="F91" s="47">
        <f t="shared" si="3"/>
        <v>27</v>
      </c>
      <c r="G91" s="26"/>
      <c r="H91" s="26"/>
      <c r="I91" s="26"/>
      <c r="J91" s="26"/>
      <c r="K91" s="26"/>
      <c r="L91" s="26"/>
      <c r="M91" s="35"/>
      <c r="N91" s="26"/>
      <c r="O91" s="35"/>
      <c r="P91" s="36"/>
    </row>
    <row r="92" spans="1:16" x14ac:dyDescent="0.25">
      <c r="A92" s="26" t="s">
        <v>145</v>
      </c>
      <c r="B92" s="26">
        <v>2006</v>
      </c>
      <c r="C92" s="26"/>
      <c r="D92" s="31">
        <v>9</v>
      </c>
      <c r="E92" s="34">
        <v>18</v>
      </c>
      <c r="F92" s="47">
        <f t="shared" si="3"/>
        <v>27</v>
      </c>
      <c r="G92" s="26"/>
      <c r="H92" s="26"/>
      <c r="I92" s="26"/>
      <c r="J92" s="26"/>
      <c r="K92" s="26"/>
      <c r="L92" s="26"/>
      <c r="M92" s="35"/>
      <c r="N92" s="26"/>
      <c r="O92" s="35"/>
      <c r="P92" s="36"/>
    </row>
    <row r="93" spans="1:16" x14ac:dyDescent="0.25">
      <c r="A93" s="26" t="s">
        <v>146</v>
      </c>
      <c r="B93" s="26">
        <v>2005</v>
      </c>
      <c r="C93" s="26"/>
      <c r="D93" s="31">
        <v>9</v>
      </c>
      <c r="E93" s="34">
        <v>18</v>
      </c>
      <c r="F93" s="47">
        <f t="shared" si="3"/>
        <v>27</v>
      </c>
      <c r="G93" s="26"/>
      <c r="H93" s="26"/>
      <c r="I93" s="26"/>
      <c r="J93" s="26"/>
      <c r="K93" s="26"/>
      <c r="L93" s="26"/>
      <c r="M93" s="35"/>
      <c r="N93" s="26"/>
      <c r="O93" s="35"/>
      <c r="P93" s="36"/>
    </row>
    <row r="94" spans="1:16" x14ac:dyDescent="0.25">
      <c r="A94" s="26" t="s">
        <v>69</v>
      </c>
      <c r="B94" s="26">
        <v>2005</v>
      </c>
      <c r="C94" s="26"/>
      <c r="D94" s="31"/>
      <c r="E94" s="34">
        <v>27</v>
      </c>
      <c r="F94" s="47">
        <f t="shared" si="3"/>
        <v>27</v>
      </c>
      <c r="G94" s="26"/>
      <c r="H94" s="26"/>
      <c r="I94" s="26"/>
      <c r="J94" s="26"/>
      <c r="K94" s="26"/>
      <c r="L94" s="26"/>
      <c r="M94" s="35"/>
      <c r="N94" s="26"/>
      <c r="O94" s="35"/>
      <c r="P94" s="36"/>
    </row>
    <row r="95" spans="1:16" x14ac:dyDescent="0.25">
      <c r="A95" s="26" t="s">
        <v>50</v>
      </c>
      <c r="B95" s="26">
        <v>2005</v>
      </c>
      <c r="C95" s="26"/>
      <c r="D95" s="31"/>
      <c r="E95" s="34">
        <v>27</v>
      </c>
      <c r="F95" s="47">
        <f t="shared" si="3"/>
        <v>27</v>
      </c>
      <c r="G95" s="26"/>
      <c r="H95" s="26"/>
      <c r="I95" s="26"/>
      <c r="J95" s="26"/>
      <c r="K95" s="26"/>
      <c r="L95" s="26"/>
      <c r="M95" s="35"/>
      <c r="N95" s="26"/>
      <c r="O95" s="35"/>
      <c r="P95" s="36"/>
    </row>
    <row r="96" spans="1:16" x14ac:dyDescent="0.25">
      <c r="A96" s="26" t="s">
        <v>159</v>
      </c>
      <c r="B96" s="26">
        <v>2006</v>
      </c>
      <c r="C96" s="26"/>
      <c r="D96" s="31"/>
      <c r="E96" s="34">
        <v>24</v>
      </c>
      <c r="F96" s="47">
        <f t="shared" si="3"/>
        <v>24</v>
      </c>
      <c r="G96" s="26"/>
      <c r="H96" s="26"/>
      <c r="I96" s="26"/>
      <c r="J96" s="26"/>
      <c r="K96" s="26"/>
      <c r="L96" s="26"/>
      <c r="M96" s="35"/>
      <c r="N96" s="26"/>
      <c r="O96" s="35"/>
      <c r="P96" s="36"/>
    </row>
    <row r="97" spans="1:16" x14ac:dyDescent="0.25">
      <c r="A97" s="26" t="s">
        <v>134</v>
      </c>
      <c r="B97" s="26">
        <v>2005</v>
      </c>
      <c r="C97" s="26"/>
      <c r="D97" s="31">
        <v>21</v>
      </c>
      <c r="E97" s="34"/>
      <c r="F97" s="47">
        <f t="shared" si="3"/>
        <v>21</v>
      </c>
      <c r="G97" s="26"/>
      <c r="H97" s="26"/>
      <c r="I97" s="26"/>
      <c r="J97" s="26"/>
      <c r="K97" s="26"/>
      <c r="L97" s="26"/>
      <c r="M97" s="35"/>
      <c r="N97" s="26"/>
      <c r="O97" s="35"/>
      <c r="P97" s="36"/>
    </row>
    <row r="98" spans="1:16" x14ac:dyDescent="0.25">
      <c r="A98" s="26" t="s">
        <v>167</v>
      </c>
      <c r="B98" s="26">
        <v>2006</v>
      </c>
      <c r="C98" s="26"/>
      <c r="D98" s="31"/>
      <c r="E98" s="34">
        <v>21</v>
      </c>
      <c r="F98" s="47">
        <f t="shared" si="3"/>
        <v>21</v>
      </c>
      <c r="G98" s="26"/>
      <c r="H98" s="26"/>
      <c r="I98" s="26"/>
      <c r="J98" s="26"/>
      <c r="K98" s="26"/>
      <c r="L98" s="26"/>
      <c r="M98" s="35"/>
      <c r="N98" s="26"/>
      <c r="O98" s="35"/>
      <c r="P98" s="36"/>
    </row>
    <row r="99" spans="1:16" x14ac:dyDescent="0.25">
      <c r="A99" s="26" t="s">
        <v>136</v>
      </c>
      <c r="B99" s="26">
        <v>2006</v>
      </c>
      <c r="C99" s="26"/>
      <c r="D99" s="31">
        <v>18</v>
      </c>
      <c r="E99" s="34"/>
      <c r="F99" s="47">
        <f t="shared" si="3"/>
        <v>18</v>
      </c>
      <c r="G99" s="26"/>
      <c r="H99" s="26"/>
      <c r="I99" s="26"/>
      <c r="J99" s="26"/>
      <c r="K99" s="26"/>
      <c r="L99" s="26"/>
      <c r="M99" s="35"/>
      <c r="N99" s="26"/>
      <c r="O99" s="35"/>
      <c r="P99" s="36"/>
    </row>
    <row r="100" spans="1:16" x14ac:dyDescent="0.25">
      <c r="A100" s="26" t="s">
        <v>137</v>
      </c>
      <c r="B100" s="26">
        <v>2006</v>
      </c>
      <c r="C100" s="26"/>
      <c r="D100" s="31">
        <v>18</v>
      </c>
      <c r="E100" s="34"/>
      <c r="F100" s="47">
        <f t="shared" si="3"/>
        <v>18</v>
      </c>
      <c r="G100" s="26"/>
      <c r="H100" s="26"/>
      <c r="I100" s="26"/>
      <c r="J100" s="26"/>
      <c r="K100" s="26"/>
      <c r="L100" s="26"/>
      <c r="M100" s="35"/>
      <c r="N100" s="26"/>
      <c r="O100" s="35"/>
      <c r="P100" s="36"/>
    </row>
    <row r="101" spans="1:16" x14ac:dyDescent="0.25">
      <c r="A101" s="26" t="s">
        <v>138</v>
      </c>
      <c r="B101" s="26">
        <v>2006</v>
      </c>
      <c r="C101" s="26"/>
      <c r="D101" s="31">
        <v>15</v>
      </c>
      <c r="E101" s="34"/>
      <c r="F101" s="47">
        <f t="shared" si="3"/>
        <v>15</v>
      </c>
      <c r="G101" s="26"/>
      <c r="H101" s="26"/>
      <c r="I101" s="26"/>
      <c r="J101" s="26"/>
      <c r="K101" s="26"/>
      <c r="L101" s="26"/>
      <c r="M101" s="35"/>
      <c r="N101" s="26"/>
      <c r="O101" s="35"/>
      <c r="P101" s="36"/>
    </row>
    <row r="102" spans="1:16" x14ac:dyDescent="0.25">
      <c r="A102" s="26" t="s">
        <v>140</v>
      </c>
      <c r="B102" s="26">
        <v>2006</v>
      </c>
      <c r="C102" s="26"/>
      <c r="D102" s="31">
        <v>15</v>
      </c>
      <c r="E102" s="34"/>
      <c r="F102" s="47">
        <f t="shared" si="3"/>
        <v>15</v>
      </c>
      <c r="G102" s="26"/>
      <c r="H102" s="26"/>
      <c r="I102" s="26"/>
      <c r="J102" s="26"/>
      <c r="K102" s="26"/>
      <c r="L102" s="26"/>
      <c r="M102" s="35"/>
      <c r="N102" s="26"/>
      <c r="O102" s="35"/>
      <c r="P102" s="36"/>
    </row>
    <row r="103" spans="1:16" x14ac:dyDescent="0.25">
      <c r="A103" s="26" t="s">
        <v>160</v>
      </c>
      <c r="B103" s="26">
        <v>2006</v>
      </c>
      <c r="C103" s="26"/>
      <c r="D103" s="31"/>
      <c r="E103" s="34">
        <v>15</v>
      </c>
      <c r="F103" s="47">
        <f t="shared" si="3"/>
        <v>15</v>
      </c>
      <c r="G103" s="26"/>
      <c r="H103" s="26"/>
      <c r="I103" s="26"/>
      <c r="J103" s="26"/>
      <c r="K103" s="26"/>
      <c r="L103" s="26"/>
      <c r="M103" s="35"/>
      <c r="N103" s="26"/>
      <c r="O103" s="35"/>
      <c r="P103" s="36"/>
    </row>
    <row r="104" spans="1:16" x14ac:dyDescent="0.25">
      <c r="A104" s="26" t="s">
        <v>161</v>
      </c>
      <c r="B104" s="26">
        <v>2006</v>
      </c>
      <c r="C104" s="26"/>
      <c r="D104" s="31"/>
      <c r="E104" s="34">
        <v>15</v>
      </c>
      <c r="F104" s="47">
        <f t="shared" si="3"/>
        <v>15</v>
      </c>
      <c r="G104" s="26"/>
      <c r="H104" s="26"/>
      <c r="I104" s="26"/>
      <c r="J104" s="26"/>
      <c r="K104" s="26"/>
      <c r="L104" s="26"/>
      <c r="M104" s="35"/>
      <c r="N104" s="26"/>
      <c r="O104" s="35"/>
      <c r="P104" s="36"/>
    </row>
    <row r="105" spans="1:16" x14ac:dyDescent="0.25">
      <c r="A105" s="26" t="s">
        <v>162</v>
      </c>
      <c r="B105" s="26">
        <v>2006</v>
      </c>
      <c r="C105" s="26"/>
      <c r="D105" s="31"/>
      <c r="E105" s="34">
        <v>15</v>
      </c>
      <c r="F105" s="47">
        <f t="shared" si="3"/>
        <v>15</v>
      </c>
      <c r="G105" s="26"/>
      <c r="H105" s="26"/>
      <c r="I105" s="26"/>
      <c r="J105" s="26"/>
      <c r="K105" s="26"/>
      <c r="L105" s="26"/>
      <c r="M105" s="35"/>
      <c r="N105" s="26"/>
      <c r="O105" s="35"/>
      <c r="P105" s="36"/>
    </row>
    <row r="106" spans="1:16" x14ac:dyDescent="0.25">
      <c r="A106" s="26" t="s">
        <v>163</v>
      </c>
      <c r="B106" s="26">
        <v>2006</v>
      </c>
      <c r="C106" s="26"/>
      <c r="D106" s="31"/>
      <c r="E106" s="34">
        <v>15</v>
      </c>
      <c r="F106" s="47">
        <f t="shared" si="3"/>
        <v>15</v>
      </c>
      <c r="G106" s="26"/>
      <c r="H106" s="26"/>
      <c r="I106" s="26"/>
      <c r="J106" s="26"/>
      <c r="K106" s="26"/>
      <c r="L106" s="26"/>
      <c r="M106" s="35"/>
      <c r="N106" s="26"/>
      <c r="O106" s="35"/>
      <c r="P106" s="36"/>
    </row>
    <row r="107" spans="1:16" x14ac:dyDescent="0.25">
      <c r="A107" s="26" t="s">
        <v>142</v>
      </c>
      <c r="B107" s="26">
        <v>2006</v>
      </c>
      <c r="C107" s="26"/>
      <c r="D107" s="31">
        <v>12</v>
      </c>
      <c r="E107" s="34"/>
      <c r="F107" s="47">
        <f t="shared" si="3"/>
        <v>12</v>
      </c>
      <c r="G107" s="26"/>
      <c r="H107" s="26"/>
      <c r="I107" s="26"/>
      <c r="J107" s="26"/>
      <c r="K107" s="26"/>
      <c r="L107" s="26"/>
      <c r="M107" s="35"/>
      <c r="N107" s="26"/>
      <c r="O107" s="35"/>
      <c r="P107" s="36"/>
    </row>
    <row r="108" spans="1:16" x14ac:dyDescent="0.25">
      <c r="A108" s="26" t="s">
        <v>143</v>
      </c>
      <c r="B108" s="26">
        <v>2005</v>
      </c>
      <c r="C108" s="26"/>
      <c r="D108" s="31">
        <v>12</v>
      </c>
      <c r="E108" s="34"/>
      <c r="F108" s="47">
        <f t="shared" si="3"/>
        <v>12</v>
      </c>
      <c r="G108" s="26"/>
      <c r="H108" s="26"/>
      <c r="I108" s="26"/>
      <c r="J108" s="26"/>
      <c r="K108" s="26"/>
      <c r="L108" s="26"/>
      <c r="M108" s="35"/>
      <c r="N108" s="26"/>
      <c r="O108" s="35"/>
      <c r="P108" s="36"/>
    </row>
  </sheetData>
  <autoFilter ref="P2:P51">
    <sortState ref="A3:P108">
      <sortCondition descending="1" ref="P2:P51"/>
    </sortState>
  </autoFilter>
  <mergeCells count="2">
    <mergeCell ref="A1:P1"/>
    <mergeCell ref="A52:P52"/>
  </mergeCells>
  <pageMargins left="0.39370078740157483" right="0.31496062992125984" top="0.74803149606299213" bottom="0.74803149606299213" header="0.31496062992125984" footer="0.31496062992125984"/>
  <pageSetup paperSize="9" scale="45" orientation="landscape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view="pageBreakPreview" zoomScale="60" zoomScaleNormal="100" workbookViewId="0">
      <pane xSplit="1" topLeftCell="B1" activePane="topRight" state="frozen"/>
      <selection pane="topRight" activeCell="L29" sqref="L29"/>
    </sheetView>
  </sheetViews>
  <sheetFormatPr defaultRowHeight="15.75" x14ac:dyDescent="0.25"/>
  <cols>
    <col min="1" max="1" width="34.7109375" style="5" customWidth="1"/>
    <col min="2" max="2" width="11" style="5" customWidth="1"/>
    <col min="3" max="3" width="14.5703125" style="5" customWidth="1"/>
    <col min="4" max="4" width="15.42578125" style="5" customWidth="1"/>
    <col min="5" max="5" width="13.140625" style="5" customWidth="1"/>
    <col min="6" max="6" width="14.42578125" style="5" customWidth="1"/>
    <col min="7" max="7" width="13.140625" style="5" customWidth="1"/>
    <col min="8" max="8" width="14.42578125" style="5" customWidth="1"/>
    <col min="9" max="9" width="12.42578125" style="5" customWidth="1"/>
    <col min="10" max="10" width="13.42578125" style="5" customWidth="1"/>
    <col min="11" max="11" width="14.42578125" style="5" customWidth="1"/>
    <col min="12" max="12" width="17.85546875" style="5" customWidth="1"/>
    <col min="13" max="13" width="17.140625" style="5" customWidth="1"/>
    <col min="14" max="14" width="13.42578125" style="5" customWidth="1"/>
    <col min="15" max="15" width="18" style="5" customWidth="1"/>
    <col min="16" max="16" width="15.7109375" style="5" customWidth="1"/>
    <col min="17" max="17" width="14" style="5" customWidth="1"/>
    <col min="18" max="18" width="15.5703125" style="5" customWidth="1"/>
    <col min="19" max="19" width="14.140625" style="5" customWidth="1"/>
    <col min="20" max="20" width="14.5703125" style="5" customWidth="1"/>
    <col min="21" max="21" width="14.42578125" style="5" customWidth="1"/>
    <col min="22" max="22" width="13" style="5" customWidth="1"/>
    <col min="23" max="23" width="12.7109375" style="5" customWidth="1"/>
    <col min="24" max="24" width="16.5703125" style="5" customWidth="1"/>
    <col min="25" max="25" width="14.7109375" style="5" customWidth="1"/>
    <col min="26" max="26" width="17.140625" style="5" customWidth="1"/>
    <col min="27" max="27" width="16.85546875" style="5" customWidth="1"/>
    <col min="28" max="16384" width="9.140625" style="5"/>
  </cols>
  <sheetData>
    <row r="1" spans="1:26" ht="48" customHeight="1" x14ac:dyDescent="0.25">
      <c r="A1" s="61" t="s">
        <v>312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3"/>
    </row>
    <row r="2" spans="1:26" ht="78.75" x14ac:dyDescent="0.25">
      <c r="A2" s="2" t="s">
        <v>0</v>
      </c>
      <c r="B2" s="3" t="s">
        <v>1</v>
      </c>
      <c r="C2" s="3" t="s">
        <v>101</v>
      </c>
      <c r="D2" s="3" t="s">
        <v>85</v>
      </c>
      <c r="E2" s="3" t="s">
        <v>90</v>
      </c>
      <c r="F2" s="6" t="s">
        <v>111</v>
      </c>
      <c r="G2" s="6" t="s">
        <v>112</v>
      </c>
      <c r="H2" s="6" t="s">
        <v>115</v>
      </c>
      <c r="I2" s="6" t="s">
        <v>188</v>
      </c>
      <c r="J2" s="6" t="s">
        <v>190</v>
      </c>
      <c r="K2" s="6" t="s">
        <v>191</v>
      </c>
      <c r="L2" s="6" t="s">
        <v>201</v>
      </c>
      <c r="M2" s="6" t="s">
        <v>223</v>
      </c>
      <c r="N2" s="6" t="s">
        <v>226</v>
      </c>
      <c r="O2" s="6" t="s">
        <v>230</v>
      </c>
      <c r="P2" s="6" t="s">
        <v>234</v>
      </c>
      <c r="Q2" s="6" t="s">
        <v>235</v>
      </c>
      <c r="R2" s="6" t="s">
        <v>237</v>
      </c>
      <c r="S2" s="6" t="s">
        <v>238</v>
      </c>
      <c r="T2" s="14" t="s">
        <v>239</v>
      </c>
      <c r="U2" s="6" t="s">
        <v>240</v>
      </c>
      <c r="V2" s="6" t="s">
        <v>263</v>
      </c>
      <c r="W2" s="3" t="s">
        <v>268</v>
      </c>
      <c r="X2" s="3" t="s">
        <v>271</v>
      </c>
      <c r="Y2" s="3" t="s">
        <v>274</v>
      </c>
      <c r="Z2" s="42" t="s">
        <v>281</v>
      </c>
    </row>
    <row r="3" spans="1:26" x14ac:dyDescent="0.25">
      <c r="A3" s="2" t="s">
        <v>3</v>
      </c>
      <c r="B3" s="2">
        <v>2001</v>
      </c>
      <c r="C3" s="4">
        <v>40</v>
      </c>
      <c r="D3" s="4">
        <v>40</v>
      </c>
      <c r="E3" s="4">
        <v>22</v>
      </c>
      <c r="F3" s="2">
        <v>10</v>
      </c>
      <c r="G3" s="8">
        <v>10</v>
      </c>
      <c r="H3" s="4">
        <v>10</v>
      </c>
      <c r="I3" s="4">
        <v>10</v>
      </c>
      <c r="J3" s="7"/>
      <c r="K3" s="4"/>
      <c r="L3" s="8">
        <v>7</v>
      </c>
      <c r="M3" s="4">
        <v>10</v>
      </c>
      <c r="N3" s="8">
        <v>6</v>
      </c>
      <c r="O3" s="4">
        <v>10</v>
      </c>
      <c r="P3" s="4">
        <v>10</v>
      </c>
      <c r="Q3" s="4">
        <v>10</v>
      </c>
      <c r="R3" s="4"/>
      <c r="S3" s="4"/>
      <c r="T3" s="15">
        <v>8.5</v>
      </c>
      <c r="U3" s="4">
        <v>30</v>
      </c>
      <c r="V3" s="4">
        <v>16.5</v>
      </c>
      <c r="W3" s="4"/>
      <c r="X3" s="2"/>
      <c r="Y3" s="2"/>
      <c r="Z3" s="45">
        <f t="shared" ref="Z3:Z27" si="0">Y3+X3+W3+V3+U3+T3+S3+R3+Q3+P3+O3+N3+M3+L3+K3+J3+I3+H3+G3+F3+E3+D3+C3</f>
        <v>250</v>
      </c>
    </row>
    <row r="4" spans="1:26" x14ac:dyDescent="0.25">
      <c r="A4" s="2" t="s">
        <v>15</v>
      </c>
      <c r="B4" s="2">
        <v>2005</v>
      </c>
      <c r="C4" s="4">
        <v>28</v>
      </c>
      <c r="D4" s="4">
        <v>20</v>
      </c>
      <c r="E4" s="4">
        <v>24</v>
      </c>
      <c r="F4" s="2">
        <v>7</v>
      </c>
      <c r="G4" s="8">
        <v>8.5</v>
      </c>
      <c r="H4" s="4">
        <v>4</v>
      </c>
      <c r="I4" s="4"/>
      <c r="J4" s="7"/>
      <c r="K4" s="4">
        <v>10</v>
      </c>
      <c r="L4" s="8">
        <v>10</v>
      </c>
      <c r="M4" s="4">
        <v>8.5</v>
      </c>
      <c r="N4" s="8"/>
      <c r="O4" s="4"/>
      <c r="P4" s="4"/>
      <c r="Q4" s="4"/>
      <c r="R4" s="4"/>
      <c r="S4" s="4"/>
      <c r="T4" s="15"/>
      <c r="U4" s="4">
        <v>25.5</v>
      </c>
      <c r="V4" s="4">
        <v>21</v>
      </c>
      <c r="W4" s="4"/>
      <c r="X4" s="4">
        <v>12</v>
      </c>
      <c r="Y4" s="4">
        <v>25.5</v>
      </c>
      <c r="Z4" s="45">
        <f t="shared" si="0"/>
        <v>204</v>
      </c>
    </row>
    <row r="5" spans="1:26" x14ac:dyDescent="0.25">
      <c r="A5" s="2" t="s">
        <v>14</v>
      </c>
      <c r="B5" s="2">
        <v>2002</v>
      </c>
      <c r="C5" s="4">
        <v>24</v>
      </c>
      <c r="D5" s="4">
        <v>10</v>
      </c>
      <c r="E5" s="4">
        <v>18</v>
      </c>
      <c r="F5" s="4">
        <v>2.5</v>
      </c>
      <c r="G5" s="8">
        <v>7</v>
      </c>
      <c r="H5" s="4">
        <v>7</v>
      </c>
      <c r="I5" s="4">
        <v>6</v>
      </c>
      <c r="J5" s="7"/>
      <c r="K5" s="4"/>
      <c r="L5" s="8">
        <v>6</v>
      </c>
      <c r="M5" s="4">
        <v>5.5</v>
      </c>
      <c r="N5" s="8">
        <v>4.5</v>
      </c>
      <c r="O5" s="4">
        <v>4</v>
      </c>
      <c r="P5" s="4">
        <v>5.5</v>
      </c>
      <c r="Q5" s="4">
        <v>4.5</v>
      </c>
      <c r="R5" s="4">
        <v>5.5</v>
      </c>
      <c r="S5" s="4">
        <v>7</v>
      </c>
      <c r="T5" s="15">
        <v>10</v>
      </c>
      <c r="U5" s="4">
        <v>15</v>
      </c>
      <c r="V5" s="4">
        <v>12</v>
      </c>
      <c r="W5" s="4"/>
      <c r="X5" s="4">
        <v>30</v>
      </c>
      <c r="Y5" s="4">
        <v>15</v>
      </c>
      <c r="Z5" s="45">
        <f t="shared" si="0"/>
        <v>199</v>
      </c>
    </row>
    <row r="6" spans="1:26" x14ac:dyDescent="0.25">
      <c r="A6" s="2" t="s">
        <v>51</v>
      </c>
      <c r="B6" s="2">
        <v>2001</v>
      </c>
      <c r="C6" s="4">
        <v>18</v>
      </c>
      <c r="D6" s="4">
        <v>18</v>
      </c>
      <c r="E6" s="4">
        <v>16</v>
      </c>
      <c r="F6" s="4">
        <v>6</v>
      </c>
      <c r="G6" s="8">
        <v>3</v>
      </c>
      <c r="H6" s="4">
        <v>5</v>
      </c>
      <c r="I6" s="4">
        <v>7</v>
      </c>
      <c r="J6" s="7"/>
      <c r="K6" s="4"/>
      <c r="L6" s="8">
        <v>8.5</v>
      </c>
      <c r="M6" s="4">
        <v>6</v>
      </c>
      <c r="N6" s="8">
        <v>7</v>
      </c>
      <c r="O6" s="4">
        <v>6</v>
      </c>
      <c r="P6" s="4">
        <v>8.5</v>
      </c>
      <c r="Q6" s="4">
        <v>6</v>
      </c>
      <c r="R6" s="4">
        <v>6</v>
      </c>
      <c r="S6" s="4">
        <v>6</v>
      </c>
      <c r="T6" s="15">
        <v>7</v>
      </c>
      <c r="U6" s="4">
        <v>16.5</v>
      </c>
      <c r="V6" s="4">
        <v>9</v>
      </c>
      <c r="W6" s="4"/>
      <c r="X6" s="4">
        <v>15</v>
      </c>
      <c r="Y6" s="4">
        <v>21</v>
      </c>
      <c r="Z6" s="45">
        <f t="shared" si="0"/>
        <v>195.5</v>
      </c>
    </row>
    <row r="7" spans="1:26" x14ac:dyDescent="0.25">
      <c r="A7" s="2" t="s">
        <v>53</v>
      </c>
      <c r="B7" s="2">
        <v>1998</v>
      </c>
      <c r="C7" s="4"/>
      <c r="D7" s="4">
        <v>16</v>
      </c>
      <c r="E7" s="4">
        <v>28</v>
      </c>
      <c r="F7" s="4">
        <v>5.5</v>
      </c>
      <c r="G7" s="8">
        <v>4.5</v>
      </c>
      <c r="H7" s="4">
        <v>8.5</v>
      </c>
      <c r="I7" s="4"/>
      <c r="J7" s="8">
        <v>10</v>
      </c>
      <c r="K7" s="4">
        <v>8.5</v>
      </c>
      <c r="L7" s="8">
        <v>5.5</v>
      </c>
      <c r="M7" s="4">
        <v>7</v>
      </c>
      <c r="N7" s="8">
        <v>5.5</v>
      </c>
      <c r="O7" s="4">
        <v>8.5</v>
      </c>
      <c r="P7" s="4">
        <v>6</v>
      </c>
      <c r="Q7" s="4">
        <v>8.5</v>
      </c>
      <c r="R7" s="4">
        <v>7</v>
      </c>
      <c r="S7" s="4">
        <v>10</v>
      </c>
      <c r="T7" s="15">
        <v>6</v>
      </c>
      <c r="U7" s="4"/>
      <c r="V7" s="4">
        <v>18</v>
      </c>
      <c r="W7" s="4"/>
      <c r="X7" s="4">
        <v>18</v>
      </c>
      <c r="Y7" s="4"/>
      <c r="Z7" s="45">
        <f t="shared" si="0"/>
        <v>181</v>
      </c>
    </row>
    <row r="8" spans="1:26" x14ac:dyDescent="0.25">
      <c r="A8" s="2" t="s">
        <v>4</v>
      </c>
      <c r="B8" s="2">
        <v>2004</v>
      </c>
      <c r="C8" s="4">
        <v>34</v>
      </c>
      <c r="D8" s="4">
        <v>22</v>
      </c>
      <c r="E8" s="4">
        <v>34</v>
      </c>
      <c r="F8" s="2">
        <v>4.5</v>
      </c>
      <c r="G8" s="8">
        <v>5</v>
      </c>
      <c r="H8" s="4">
        <v>6</v>
      </c>
      <c r="I8" s="4"/>
      <c r="J8" s="7"/>
      <c r="K8" s="4"/>
      <c r="L8" s="8"/>
      <c r="M8" s="4"/>
      <c r="N8" s="8"/>
      <c r="O8" s="4"/>
      <c r="P8" s="4"/>
      <c r="Q8" s="4"/>
      <c r="R8" s="4"/>
      <c r="S8" s="4"/>
      <c r="T8" s="15"/>
      <c r="U8" s="4">
        <v>18</v>
      </c>
      <c r="V8" s="4">
        <v>15</v>
      </c>
      <c r="W8" s="4"/>
      <c r="X8" s="4">
        <v>16.5</v>
      </c>
      <c r="Y8" s="4">
        <v>18</v>
      </c>
      <c r="Z8" s="45">
        <f t="shared" si="0"/>
        <v>173</v>
      </c>
    </row>
    <row r="9" spans="1:26" x14ac:dyDescent="0.25">
      <c r="A9" s="2" t="s">
        <v>5</v>
      </c>
      <c r="B9" s="2">
        <v>2003</v>
      </c>
      <c r="C9" s="4">
        <v>20</v>
      </c>
      <c r="D9" s="4">
        <v>28</v>
      </c>
      <c r="E9" s="4"/>
      <c r="F9" s="2">
        <v>5</v>
      </c>
      <c r="G9" s="8">
        <v>1.5</v>
      </c>
      <c r="H9" s="4"/>
      <c r="I9" s="4"/>
      <c r="J9" s="7"/>
      <c r="K9" s="4"/>
      <c r="L9" s="8"/>
      <c r="M9" s="4"/>
      <c r="N9" s="8">
        <v>10</v>
      </c>
      <c r="O9" s="4">
        <v>7</v>
      </c>
      <c r="P9" s="4">
        <v>7</v>
      </c>
      <c r="Q9" s="4">
        <v>7</v>
      </c>
      <c r="R9" s="4">
        <v>10</v>
      </c>
      <c r="S9" s="4">
        <v>8.5</v>
      </c>
      <c r="T9" s="15">
        <v>5</v>
      </c>
      <c r="U9" s="4">
        <v>21</v>
      </c>
      <c r="V9" s="4"/>
      <c r="W9" s="4"/>
      <c r="X9" s="4">
        <v>25.5</v>
      </c>
      <c r="Y9" s="4">
        <v>16.5</v>
      </c>
      <c r="Z9" s="45">
        <f t="shared" si="0"/>
        <v>172</v>
      </c>
    </row>
    <row r="10" spans="1:26" x14ac:dyDescent="0.25">
      <c r="A10" s="2" t="s">
        <v>52</v>
      </c>
      <c r="B10" s="2">
        <v>2001</v>
      </c>
      <c r="C10" s="4">
        <v>16</v>
      </c>
      <c r="D10" s="4">
        <v>14</v>
      </c>
      <c r="E10" s="4"/>
      <c r="F10" s="4">
        <v>4</v>
      </c>
      <c r="G10" s="8">
        <v>6</v>
      </c>
      <c r="H10" s="4">
        <v>5.5</v>
      </c>
      <c r="I10" s="4">
        <v>5.5</v>
      </c>
      <c r="J10" s="7"/>
      <c r="K10" s="4"/>
      <c r="L10" s="8">
        <v>4</v>
      </c>
      <c r="M10" s="4">
        <v>4.5</v>
      </c>
      <c r="N10" s="8"/>
      <c r="O10" s="4">
        <v>4.5</v>
      </c>
      <c r="P10" s="4"/>
      <c r="Q10" s="4">
        <v>5.5</v>
      </c>
      <c r="R10" s="4">
        <v>8.5</v>
      </c>
      <c r="S10" s="4">
        <v>5.5</v>
      </c>
      <c r="T10" s="15"/>
      <c r="U10" s="4"/>
      <c r="V10" s="4">
        <v>30</v>
      </c>
      <c r="W10" s="4"/>
      <c r="X10" s="4"/>
      <c r="Y10" s="4"/>
      <c r="Z10" s="45">
        <f t="shared" si="0"/>
        <v>113.5</v>
      </c>
    </row>
    <row r="11" spans="1:26" x14ac:dyDescent="0.25">
      <c r="A11" s="2" t="s">
        <v>55</v>
      </c>
      <c r="B11" s="2">
        <v>2001</v>
      </c>
      <c r="C11" s="2"/>
      <c r="D11" s="4">
        <v>8</v>
      </c>
      <c r="E11" s="4"/>
      <c r="F11" s="4"/>
      <c r="G11" s="8">
        <v>2</v>
      </c>
      <c r="H11" s="4">
        <v>3</v>
      </c>
      <c r="I11" s="4"/>
      <c r="J11" s="8">
        <v>7</v>
      </c>
      <c r="K11" s="4"/>
      <c r="L11" s="8">
        <v>4.5</v>
      </c>
      <c r="M11" s="4">
        <v>5</v>
      </c>
      <c r="N11" s="8">
        <v>8.5</v>
      </c>
      <c r="O11" s="4">
        <v>5.5</v>
      </c>
      <c r="P11" s="4"/>
      <c r="Q11" s="4">
        <v>5</v>
      </c>
      <c r="R11" s="4"/>
      <c r="S11" s="4">
        <v>5</v>
      </c>
      <c r="T11" s="15">
        <v>5.5</v>
      </c>
      <c r="U11" s="4"/>
      <c r="V11" s="4">
        <v>13.5</v>
      </c>
      <c r="W11" s="4">
        <v>30</v>
      </c>
      <c r="X11" s="4">
        <v>10.5</v>
      </c>
      <c r="Y11" s="4"/>
      <c r="Z11" s="45">
        <f t="shared" si="0"/>
        <v>113</v>
      </c>
    </row>
    <row r="12" spans="1:26" x14ac:dyDescent="0.25">
      <c r="A12" s="2" t="s">
        <v>54</v>
      </c>
      <c r="B12" s="2">
        <v>2002</v>
      </c>
      <c r="C12" s="4">
        <v>22</v>
      </c>
      <c r="D12" s="4">
        <v>12</v>
      </c>
      <c r="E12" s="4"/>
      <c r="F12" s="4">
        <v>3</v>
      </c>
      <c r="G12" s="8">
        <v>2.5</v>
      </c>
      <c r="H12" s="4">
        <v>4.5</v>
      </c>
      <c r="I12" s="4">
        <v>8.5</v>
      </c>
      <c r="J12" s="7"/>
      <c r="K12" s="4"/>
      <c r="L12" s="8">
        <v>5</v>
      </c>
      <c r="M12" s="4">
        <v>4</v>
      </c>
      <c r="N12" s="8">
        <v>5</v>
      </c>
      <c r="O12" s="4">
        <v>5</v>
      </c>
      <c r="P12" s="4"/>
      <c r="Q12" s="4"/>
      <c r="R12" s="4"/>
      <c r="S12" s="4"/>
      <c r="T12" s="15"/>
      <c r="U12" s="4"/>
      <c r="V12" s="4"/>
      <c r="W12" s="4">
        <v>25.5</v>
      </c>
      <c r="X12" s="4"/>
      <c r="Y12" s="4"/>
      <c r="Z12" s="45">
        <f t="shared" si="0"/>
        <v>97</v>
      </c>
    </row>
    <row r="13" spans="1:26" x14ac:dyDescent="0.25">
      <c r="A13" s="2" t="s">
        <v>13</v>
      </c>
      <c r="B13" s="2">
        <v>2004</v>
      </c>
      <c r="C13" s="4"/>
      <c r="D13" s="4"/>
      <c r="E13" s="4"/>
      <c r="F13" s="4">
        <v>8.5</v>
      </c>
      <c r="G13" s="8">
        <v>3.5</v>
      </c>
      <c r="H13" s="4">
        <v>3.5</v>
      </c>
      <c r="I13" s="4"/>
      <c r="J13" s="8"/>
      <c r="K13" s="4"/>
      <c r="L13" s="8"/>
      <c r="M13" s="4"/>
      <c r="N13" s="8"/>
      <c r="O13" s="4"/>
      <c r="P13" s="4"/>
      <c r="Q13" s="4"/>
      <c r="R13" s="4"/>
      <c r="S13" s="4"/>
      <c r="T13" s="15"/>
      <c r="U13" s="4"/>
      <c r="V13" s="4">
        <v>25.5</v>
      </c>
      <c r="W13" s="4"/>
      <c r="X13" s="4">
        <v>21</v>
      </c>
      <c r="Y13" s="4">
        <v>30</v>
      </c>
      <c r="Z13" s="45">
        <f t="shared" si="0"/>
        <v>92</v>
      </c>
    </row>
    <row r="14" spans="1:26" x14ac:dyDescent="0.25">
      <c r="A14" s="2" t="s">
        <v>102</v>
      </c>
      <c r="B14" s="2">
        <v>1996</v>
      </c>
      <c r="C14" s="4"/>
      <c r="D14" s="4">
        <v>34</v>
      </c>
      <c r="E14" s="4">
        <v>40</v>
      </c>
      <c r="F14" s="4"/>
      <c r="G14" s="8"/>
      <c r="H14" s="4"/>
      <c r="I14" s="4"/>
      <c r="J14" s="7"/>
      <c r="K14" s="4"/>
      <c r="L14" s="8"/>
      <c r="M14" s="4"/>
      <c r="N14" s="8"/>
      <c r="O14" s="4"/>
      <c r="P14" s="4"/>
      <c r="Q14" s="4"/>
      <c r="R14" s="4"/>
      <c r="S14" s="4"/>
      <c r="T14" s="15"/>
      <c r="U14" s="4"/>
      <c r="V14" s="4"/>
      <c r="W14" s="4"/>
      <c r="X14" s="4"/>
      <c r="Y14" s="4"/>
      <c r="Z14" s="45">
        <f t="shared" si="0"/>
        <v>74</v>
      </c>
    </row>
    <row r="15" spans="1:26" x14ac:dyDescent="0.25">
      <c r="A15" s="2" t="s">
        <v>58</v>
      </c>
      <c r="B15" s="2">
        <v>2005</v>
      </c>
      <c r="C15" s="4"/>
      <c r="D15" s="4"/>
      <c r="E15" s="2"/>
      <c r="F15" s="4">
        <v>3.5</v>
      </c>
      <c r="G15" s="8">
        <v>4</v>
      </c>
      <c r="H15" s="4"/>
      <c r="I15" s="4"/>
      <c r="J15" s="8"/>
      <c r="K15" s="4"/>
      <c r="L15" s="8"/>
      <c r="M15" s="4"/>
      <c r="N15" s="8"/>
      <c r="O15" s="4"/>
      <c r="P15" s="4"/>
      <c r="Q15" s="4"/>
      <c r="R15" s="4"/>
      <c r="S15" s="4"/>
      <c r="T15" s="15"/>
      <c r="U15" s="4">
        <v>13.5</v>
      </c>
      <c r="V15" s="4">
        <v>10.5</v>
      </c>
      <c r="W15" s="4"/>
      <c r="X15" s="4">
        <v>13.5</v>
      </c>
      <c r="Y15" s="4">
        <v>13.5</v>
      </c>
      <c r="Z15" s="45">
        <f t="shared" si="0"/>
        <v>58.5</v>
      </c>
    </row>
    <row r="16" spans="1:26" x14ac:dyDescent="0.25">
      <c r="A16" s="2" t="s">
        <v>103</v>
      </c>
      <c r="B16" s="2">
        <v>1998</v>
      </c>
      <c r="C16" s="4"/>
      <c r="D16" s="4">
        <v>24</v>
      </c>
      <c r="E16" s="4">
        <v>20</v>
      </c>
      <c r="F16" s="4"/>
      <c r="G16" s="8"/>
      <c r="H16" s="4"/>
      <c r="I16" s="4"/>
      <c r="J16" s="8"/>
      <c r="K16" s="4"/>
      <c r="L16" s="8"/>
      <c r="M16" s="4"/>
      <c r="N16" s="8"/>
      <c r="O16" s="4"/>
      <c r="P16" s="4"/>
      <c r="Q16" s="4"/>
      <c r="R16" s="4"/>
      <c r="S16" s="4"/>
      <c r="T16" s="15"/>
      <c r="U16" s="4"/>
      <c r="V16" s="4"/>
      <c r="W16" s="4"/>
      <c r="X16" s="4"/>
      <c r="Y16" s="4"/>
      <c r="Z16" s="45">
        <f t="shared" si="0"/>
        <v>44</v>
      </c>
    </row>
    <row r="17" spans="1:26" x14ac:dyDescent="0.25">
      <c r="A17" s="2" t="s">
        <v>56</v>
      </c>
      <c r="B17" s="2">
        <v>2004</v>
      </c>
      <c r="C17" s="4">
        <v>14</v>
      </c>
      <c r="D17" s="4"/>
      <c r="E17" s="4"/>
      <c r="F17" s="4"/>
      <c r="G17" s="8"/>
      <c r="H17" s="4"/>
      <c r="I17" s="4"/>
      <c r="J17" s="7"/>
      <c r="K17" s="4"/>
      <c r="L17" s="8"/>
      <c r="M17" s="4"/>
      <c r="N17" s="8"/>
      <c r="O17" s="4"/>
      <c r="P17" s="4"/>
      <c r="Q17" s="4"/>
      <c r="R17" s="4"/>
      <c r="S17" s="4"/>
      <c r="T17" s="15"/>
      <c r="U17" s="4"/>
      <c r="V17" s="4"/>
      <c r="W17" s="4">
        <v>18</v>
      </c>
      <c r="X17" s="4"/>
      <c r="Y17" s="4"/>
      <c r="Z17" s="45">
        <f t="shared" si="0"/>
        <v>32</v>
      </c>
    </row>
    <row r="18" spans="1:26" x14ac:dyDescent="0.25">
      <c r="A18" s="2" t="s">
        <v>74</v>
      </c>
      <c r="B18" s="2">
        <v>2005</v>
      </c>
      <c r="C18" s="4"/>
      <c r="D18" s="4"/>
      <c r="E18" s="4"/>
      <c r="F18" s="4"/>
      <c r="G18" s="8"/>
      <c r="H18" s="4"/>
      <c r="I18" s="4"/>
      <c r="J18" s="8"/>
      <c r="K18" s="4"/>
      <c r="L18" s="8"/>
      <c r="M18" s="4"/>
      <c r="N18" s="8"/>
      <c r="O18" s="4"/>
      <c r="P18" s="4"/>
      <c r="Q18" s="4"/>
      <c r="R18" s="4"/>
      <c r="S18" s="4"/>
      <c r="T18" s="15"/>
      <c r="U18" s="4"/>
      <c r="V18" s="4"/>
      <c r="W18" s="4">
        <v>21</v>
      </c>
      <c r="X18" s="4">
        <v>7.5</v>
      </c>
      <c r="Y18" s="2"/>
      <c r="Z18" s="45">
        <f t="shared" si="0"/>
        <v>28.5</v>
      </c>
    </row>
    <row r="19" spans="1:26" x14ac:dyDescent="0.25">
      <c r="A19" s="2" t="s">
        <v>57</v>
      </c>
      <c r="B19" s="2">
        <v>2004</v>
      </c>
      <c r="C19" s="4">
        <v>12</v>
      </c>
      <c r="D19" s="4"/>
      <c r="E19" s="4"/>
      <c r="F19" s="4"/>
      <c r="G19" s="8"/>
      <c r="H19" s="4"/>
      <c r="I19" s="4"/>
      <c r="J19" s="7"/>
      <c r="K19" s="4"/>
      <c r="L19" s="8"/>
      <c r="M19" s="4"/>
      <c r="N19" s="8"/>
      <c r="O19" s="4"/>
      <c r="P19" s="4"/>
      <c r="Q19" s="4"/>
      <c r="R19" s="4"/>
      <c r="S19" s="4"/>
      <c r="T19" s="15"/>
      <c r="U19" s="4"/>
      <c r="V19" s="4"/>
      <c r="W19" s="4">
        <v>15</v>
      </c>
      <c r="X19" s="4"/>
      <c r="Y19" s="4"/>
      <c r="Z19" s="45">
        <f t="shared" si="0"/>
        <v>27</v>
      </c>
    </row>
    <row r="20" spans="1:26" x14ac:dyDescent="0.25">
      <c r="A20" s="2" t="s">
        <v>59</v>
      </c>
      <c r="B20" s="2">
        <v>2005</v>
      </c>
      <c r="C20" s="4"/>
      <c r="D20" s="4"/>
      <c r="E20" s="4"/>
      <c r="F20" s="4"/>
      <c r="G20" s="8"/>
      <c r="H20" s="4"/>
      <c r="I20" s="4"/>
      <c r="J20" s="8"/>
      <c r="K20" s="4"/>
      <c r="L20" s="8"/>
      <c r="M20" s="4"/>
      <c r="N20" s="8"/>
      <c r="O20" s="4"/>
      <c r="P20" s="4"/>
      <c r="Q20" s="4"/>
      <c r="R20" s="4"/>
      <c r="S20" s="4"/>
      <c r="T20" s="15"/>
      <c r="U20" s="4"/>
      <c r="V20" s="4"/>
      <c r="W20" s="4">
        <v>16.5</v>
      </c>
      <c r="X20" s="4">
        <v>9</v>
      </c>
      <c r="Y20" s="2"/>
      <c r="Z20" s="45">
        <f t="shared" si="0"/>
        <v>25.5</v>
      </c>
    </row>
    <row r="21" spans="1:26" x14ac:dyDescent="0.25">
      <c r="A21" s="2" t="s">
        <v>261</v>
      </c>
      <c r="B21" s="2">
        <v>2004</v>
      </c>
      <c r="C21" s="4"/>
      <c r="D21" s="4"/>
      <c r="E21" s="4"/>
      <c r="F21" s="4"/>
      <c r="G21" s="8"/>
      <c r="H21" s="4"/>
      <c r="I21" s="4"/>
      <c r="J21" s="8"/>
      <c r="K21" s="4"/>
      <c r="L21" s="8"/>
      <c r="M21" s="4"/>
      <c r="N21" s="8"/>
      <c r="O21" s="4"/>
      <c r="P21" s="4"/>
      <c r="Q21" s="4"/>
      <c r="R21" s="4"/>
      <c r="S21" s="4"/>
      <c r="T21" s="15"/>
      <c r="U21" s="4"/>
      <c r="V21" s="4"/>
      <c r="W21" s="4">
        <v>12</v>
      </c>
      <c r="X21" s="4">
        <v>6</v>
      </c>
      <c r="Y21" s="2"/>
      <c r="Z21" s="45">
        <f t="shared" si="0"/>
        <v>18</v>
      </c>
    </row>
    <row r="22" spans="1:26" x14ac:dyDescent="0.25">
      <c r="A22" s="2" t="s">
        <v>186</v>
      </c>
      <c r="B22" s="2">
        <v>2007</v>
      </c>
      <c r="C22" s="4"/>
      <c r="D22" s="4"/>
      <c r="E22" s="4"/>
      <c r="F22" s="4"/>
      <c r="G22" s="8"/>
      <c r="H22" s="4"/>
      <c r="I22" s="4"/>
      <c r="J22" s="8"/>
      <c r="K22" s="4"/>
      <c r="L22" s="8"/>
      <c r="M22" s="4"/>
      <c r="N22" s="8"/>
      <c r="O22" s="4"/>
      <c r="P22" s="4"/>
      <c r="Q22" s="4"/>
      <c r="R22" s="4"/>
      <c r="S22" s="4"/>
      <c r="T22" s="15"/>
      <c r="U22" s="4"/>
      <c r="V22" s="4"/>
      <c r="W22" s="4">
        <v>13.5</v>
      </c>
      <c r="X22" s="4"/>
      <c r="Y22" s="2"/>
      <c r="Z22" s="45">
        <f t="shared" si="0"/>
        <v>13.5</v>
      </c>
    </row>
    <row r="23" spans="1:26" x14ac:dyDescent="0.25">
      <c r="A23" s="2" t="s">
        <v>80</v>
      </c>
      <c r="B23" s="2">
        <v>2007</v>
      </c>
      <c r="C23" s="4"/>
      <c r="D23" s="4"/>
      <c r="E23" s="4"/>
      <c r="F23" s="4">
        <v>2</v>
      </c>
      <c r="G23" s="8">
        <v>5.5</v>
      </c>
      <c r="H23" s="4">
        <v>2.5</v>
      </c>
      <c r="I23" s="4"/>
      <c r="J23" s="8"/>
      <c r="K23" s="4"/>
      <c r="L23" s="8"/>
      <c r="M23" s="4"/>
      <c r="N23" s="8"/>
      <c r="O23" s="4"/>
      <c r="P23" s="4"/>
      <c r="Q23" s="4"/>
      <c r="R23" s="4"/>
      <c r="S23" s="4"/>
      <c r="T23" s="15"/>
      <c r="U23" s="4"/>
      <c r="V23" s="4"/>
      <c r="W23" s="4"/>
      <c r="X23" s="4"/>
      <c r="Y23" s="2"/>
      <c r="Z23" s="45">
        <f t="shared" si="0"/>
        <v>10</v>
      </c>
    </row>
    <row r="24" spans="1:26" x14ac:dyDescent="0.25">
      <c r="A24" s="2" t="s">
        <v>82</v>
      </c>
      <c r="B24" s="2">
        <v>2005</v>
      </c>
      <c r="C24" s="4"/>
      <c r="D24" s="4"/>
      <c r="E24" s="4"/>
      <c r="F24" s="4"/>
      <c r="G24" s="8"/>
      <c r="H24" s="4"/>
      <c r="I24" s="4"/>
      <c r="J24" s="8">
        <v>8.5</v>
      </c>
      <c r="K24" s="4"/>
      <c r="L24" s="8"/>
      <c r="M24" s="4"/>
      <c r="N24" s="7"/>
      <c r="O24" s="4"/>
      <c r="P24" s="2"/>
      <c r="Q24" s="2"/>
      <c r="R24" s="2"/>
      <c r="S24" s="2"/>
      <c r="T24" s="16"/>
      <c r="U24" s="2"/>
      <c r="V24" s="4"/>
      <c r="W24" s="4"/>
      <c r="X24" s="2"/>
      <c r="Y24" s="2"/>
      <c r="Z24" s="45">
        <f t="shared" si="0"/>
        <v>8.5</v>
      </c>
    </row>
    <row r="25" spans="1:26" x14ac:dyDescent="0.25">
      <c r="A25" s="2" t="s">
        <v>204</v>
      </c>
      <c r="B25" s="2">
        <v>2005</v>
      </c>
      <c r="C25" s="4"/>
      <c r="D25" s="4"/>
      <c r="E25" s="4"/>
      <c r="F25" s="4"/>
      <c r="G25" s="8"/>
      <c r="H25" s="2"/>
      <c r="I25" s="4"/>
      <c r="J25" s="8"/>
      <c r="K25" s="4"/>
      <c r="L25" s="8">
        <v>3.5</v>
      </c>
      <c r="M25" s="4"/>
      <c r="N25" s="7"/>
      <c r="O25" s="2"/>
      <c r="P25" s="2"/>
      <c r="Q25" s="2"/>
      <c r="R25" s="2"/>
      <c r="S25" s="2"/>
      <c r="T25" s="16"/>
      <c r="U25" s="2"/>
      <c r="V25" s="4"/>
      <c r="W25" s="4"/>
      <c r="X25" s="2"/>
      <c r="Y25" s="2"/>
      <c r="Z25" s="45">
        <f t="shared" si="0"/>
        <v>3.5</v>
      </c>
    </row>
    <row r="26" spans="1:26" x14ac:dyDescent="0.25">
      <c r="A26" s="2" t="s">
        <v>114</v>
      </c>
      <c r="B26" s="2">
        <v>2007</v>
      </c>
      <c r="C26" s="4"/>
      <c r="D26" s="4"/>
      <c r="E26" s="4"/>
      <c r="F26" s="4"/>
      <c r="G26" s="8">
        <v>1</v>
      </c>
      <c r="H26" s="2"/>
      <c r="I26" s="4"/>
      <c r="J26" s="8"/>
      <c r="K26" s="4"/>
      <c r="L26" s="8"/>
      <c r="M26" s="4"/>
      <c r="N26" s="7"/>
      <c r="O26" s="2"/>
      <c r="P26" s="2"/>
      <c r="Q26" s="2"/>
      <c r="R26" s="2"/>
      <c r="S26" s="2"/>
      <c r="T26" s="16"/>
      <c r="U26" s="2"/>
      <c r="V26" s="4"/>
      <c r="W26" s="4"/>
      <c r="X26" s="2"/>
      <c r="Y26" s="2"/>
      <c r="Z26" s="45">
        <f t="shared" si="0"/>
        <v>1</v>
      </c>
    </row>
    <row r="27" spans="1:26" x14ac:dyDescent="0.25">
      <c r="A27" s="2" t="s">
        <v>61</v>
      </c>
      <c r="B27" s="2">
        <v>2006</v>
      </c>
      <c r="C27" s="4"/>
      <c r="D27" s="4"/>
      <c r="E27" s="4"/>
      <c r="F27" s="4"/>
      <c r="G27" s="8">
        <v>0.5</v>
      </c>
      <c r="H27" s="4"/>
      <c r="I27" s="4"/>
      <c r="J27" s="8"/>
      <c r="K27" s="4"/>
      <c r="L27" s="8"/>
      <c r="M27" s="4"/>
      <c r="N27" s="8"/>
      <c r="O27" s="4"/>
      <c r="P27" s="4"/>
      <c r="Q27" s="4"/>
      <c r="R27" s="4"/>
      <c r="S27" s="4"/>
      <c r="T27" s="15"/>
      <c r="U27" s="4"/>
      <c r="V27" s="4"/>
      <c r="W27" s="4"/>
      <c r="X27" s="4"/>
      <c r="Y27" s="2"/>
      <c r="Z27" s="45">
        <f t="shared" si="0"/>
        <v>0.5</v>
      </c>
    </row>
    <row r="28" spans="1:26" ht="48.75" customHeight="1" x14ac:dyDescent="0.25">
      <c r="A28" s="61" t="s">
        <v>313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</row>
    <row r="29" spans="1:26" ht="78.75" x14ac:dyDescent="0.25">
      <c r="A29" s="11" t="s">
        <v>0</v>
      </c>
      <c r="B29" s="12" t="s">
        <v>1</v>
      </c>
      <c r="C29" s="12" t="s">
        <v>86</v>
      </c>
      <c r="D29" s="12" t="s">
        <v>91</v>
      </c>
      <c r="E29" s="12" t="s">
        <v>99</v>
      </c>
      <c r="F29" s="13" t="s">
        <v>200</v>
      </c>
      <c r="G29" s="12" t="s">
        <v>205</v>
      </c>
      <c r="H29" s="12" t="s">
        <v>225</v>
      </c>
      <c r="I29" s="12" t="s">
        <v>245</v>
      </c>
      <c r="J29" s="3" t="s">
        <v>264</v>
      </c>
      <c r="K29" s="3" t="s">
        <v>275</v>
      </c>
      <c r="L29" s="42" t="s">
        <v>281</v>
      </c>
      <c r="M29" s="12"/>
      <c r="N29" s="12"/>
      <c r="O29" s="11"/>
      <c r="P29" s="11"/>
      <c r="Q29" s="11"/>
      <c r="R29" s="11"/>
      <c r="S29" s="11"/>
      <c r="T29" s="17"/>
      <c r="U29" s="2"/>
      <c r="V29" s="2"/>
      <c r="W29" s="2"/>
      <c r="X29" s="2"/>
      <c r="Y29" s="2"/>
      <c r="Z29" s="43"/>
    </row>
    <row r="30" spans="1:26" x14ac:dyDescent="0.25">
      <c r="A30" s="2" t="s">
        <v>3</v>
      </c>
      <c r="B30" s="2">
        <v>2001</v>
      </c>
      <c r="C30" s="4">
        <v>60</v>
      </c>
      <c r="D30" s="4" t="s">
        <v>106</v>
      </c>
      <c r="E30" s="8">
        <v>60</v>
      </c>
      <c r="F30" s="4">
        <v>20</v>
      </c>
      <c r="G30" s="4" t="s">
        <v>215</v>
      </c>
      <c r="H30" s="4">
        <v>14</v>
      </c>
      <c r="I30" s="4"/>
      <c r="J30" s="4">
        <v>40</v>
      </c>
      <c r="K30" s="4">
        <v>40</v>
      </c>
      <c r="L30" s="45">
        <f>K30+J30+I30+H30+F30+E30+C30+75+4</f>
        <v>313</v>
      </c>
      <c r="M30" s="2"/>
      <c r="N30" s="2"/>
      <c r="O30" s="2"/>
      <c r="P30" s="2"/>
      <c r="Q30" s="2"/>
      <c r="R30" s="2"/>
      <c r="S30" s="2"/>
      <c r="T30" s="16"/>
      <c r="U30" s="2"/>
      <c r="V30" s="2"/>
      <c r="W30" s="2"/>
      <c r="X30" s="2"/>
      <c r="Y30" s="2"/>
      <c r="Z30" s="44"/>
    </row>
    <row r="31" spans="1:26" x14ac:dyDescent="0.25">
      <c r="A31" s="2" t="s">
        <v>53</v>
      </c>
      <c r="B31" s="2">
        <v>1998</v>
      </c>
      <c r="C31" s="4">
        <v>51</v>
      </c>
      <c r="D31" s="4" t="s">
        <v>110</v>
      </c>
      <c r="E31" s="8">
        <v>51</v>
      </c>
      <c r="F31" s="4">
        <v>17</v>
      </c>
      <c r="G31" s="4" t="s">
        <v>212</v>
      </c>
      <c r="H31" s="4">
        <v>20</v>
      </c>
      <c r="I31" s="4"/>
      <c r="J31" s="4">
        <v>40</v>
      </c>
      <c r="K31" s="4">
        <v>28</v>
      </c>
      <c r="L31" s="45">
        <f>K31+J31+H31+F31+E31+C31+25+38</f>
        <v>270</v>
      </c>
      <c r="M31" s="2"/>
      <c r="N31" s="2"/>
      <c r="O31" s="2"/>
      <c r="P31" s="2"/>
      <c r="Q31" s="2"/>
      <c r="R31" s="2"/>
      <c r="S31" s="2"/>
      <c r="T31" s="16"/>
      <c r="U31" s="2"/>
      <c r="V31" s="2"/>
      <c r="W31" s="2"/>
      <c r="X31" s="2"/>
      <c r="Y31" s="2"/>
      <c r="Z31" s="44"/>
    </row>
    <row r="32" spans="1:26" x14ac:dyDescent="0.25">
      <c r="A32" s="2" t="s">
        <v>5</v>
      </c>
      <c r="B32" s="2">
        <v>2003</v>
      </c>
      <c r="C32" s="4">
        <v>60</v>
      </c>
      <c r="D32" s="4">
        <v>30</v>
      </c>
      <c r="E32" s="8">
        <v>60</v>
      </c>
      <c r="F32" s="4">
        <v>20</v>
      </c>
      <c r="G32" s="2"/>
      <c r="H32" s="4">
        <v>14</v>
      </c>
      <c r="I32" s="4"/>
      <c r="J32" s="4">
        <v>40</v>
      </c>
      <c r="K32" s="4">
        <v>40</v>
      </c>
      <c r="L32" s="45">
        <f>K32+J32+I32+H32+G32+F32+E32+D32+C32</f>
        <v>264</v>
      </c>
      <c r="M32" s="2"/>
      <c r="N32" s="2"/>
      <c r="O32" s="2"/>
      <c r="P32" s="2"/>
      <c r="Q32" s="2"/>
      <c r="R32" s="2"/>
      <c r="S32" s="2"/>
      <c r="T32" s="16"/>
      <c r="U32" s="2"/>
      <c r="V32" s="2"/>
      <c r="W32" s="2"/>
      <c r="X32" s="2"/>
      <c r="Y32" s="2"/>
      <c r="Z32" s="44"/>
    </row>
    <row r="33" spans="1:26" x14ac:dyDescent="0.25">
      <c r="A33" s="2" t="s">
        <v>15</v>
      </c>
      <c r="B33" s="2">
        <v>2005</v>
      </c>
      <c r="C33" s="4">
        <v>60</v>
      </c>
      <c r="D33" s="4" t="s">
        <v>108</v>
      </c>
      <c r="E33" s="8">
        <v>42</v>
      </c>
      <c r="F33" s="4">
        <v>17</v>
      </c>
      <c r="G33" s="2"/>
      <c r="H33" s="4">
        <v>17</v>
      </c>
      <c r="I33" s="4"/>
      <c r="J33" s="4">
        <v>34</v>
      </c>
      <c r="K33" s="4">
        <v>34</v>
      </c>
      <c r="L33" s="45">
        <f>K33+J33+I33+H33+G33+F33+E33+C33+43</f>
        <v>247</v>
      </c>
      <c r="M33" s="2"/>
      <c r="N33" s="2"/>
      <c r="O33" s="2"/>
      <c r="P33" s="2"/>
      <c r="Q33" s="2"/>
      <c r="R33" s="2"/>
      <c r="S33" s="2"/>
      <c r="T33" s="16"/>
      <c r="U33" s="2"/>
      <c r="V33" s="2"/>
      <c r="W33" s="2"/>
      <c r="X33" s="2"/>
      <c r="Y33" s="2"/>
      <c r="Z33" s="44"/>
    </row>
    <row r="34" spans="1:26" x14ac:dyDescent="0.25">
      <c r="A34" s="2" t="s">
        <v>4</v>
      </c>
      <c r="B34" s="2">
        <v>2004</v>
      </c>
      <c r="C34" s="4">
        <v>60</v>
      </c>
      <c r="D34" s="4">
        <v>33</v>
      </c>
      <c r="E34" s="8">
        <v>42</v>
      </c>
      <c r="F34" s="4">
        <v>20</v>
      </c>
      <c r="G34" s="2"/>
      <c r="H34" s="4">
        <v>17</v>
      </c>
      <c r="I34" s="4"/>
      <c r="J34" s="4">
        <v>34</v>
      </c>
      <c r="K34" s="4">
        <v>34</v>
      </c>
      <c r="L34" s="45">
        <f>K34+J34+I34+H34+G34+F34+E34+D34+C34</f>
        <v>240</v>
      </c>
      <c r="M34" s="2"/>
      <c r="N34" s="2"/>
      <c r="O34" s="2"/>
      <c r="P34" s="2"/>
      <c r="Q34" s="2"/>
      <c r="R34" s="2"/>
      <c r="S34" s="2"/>
      <c r="T34" s="16"/>
      <c r="U34" s="2"/>
      <c r="V34" s="2"/>
      <c r="W34" s="2"/>
      <c r="X34" s="2"/>
      <c r="Y34" s="2"/>
      <c r="Z34" s="44"/>
    </row>
    <row r="35" spans="1:26" x14ac:dyDescent="0.25">
      <c r="A35" s="2" t="s">
        <v>14</v>
      </c>
      <c r="B35" s="2">
        <v>2002</v>
      </c>
      <c r="C35" s="4">
        <v>60</v>
      </c>
      <c r="D35" s="4">
        <v>27</v>
      </c>
      <c r="E35" s="8">
        <v>51</v>
      </c>
      <c r="F35" s="4">
        <v>14</v>
      </c>
      <c r="G35" s="2"/>
      <c r="H35" s="4">
        <v>12</v>
      </c>
      <c r="I35" s="4"/>
      <c r="J35" s="4">
        <v>34</v>
      </c>
      <c r="K35" s="4"/>
      <c r="L35" s="45">
        <f>K35+J35+I35+H35+G35+F35+E35+D35+C35</f>
        <v>198</v>
      </c>
      <c r="M35" s="2"/>
      <c r="N35" s="2"/>
      <c r="O35" s="2"/>
      <c r="P35" s="2"/>
      <c r="Q35" s="2"/>
      <c r="R35" s="2"/>
      <c r="S35" s="2"/>
      <c r="T35" s="16"/>
      <c r="U35" s="2"/>
      <c r="V35" s="2"/>
      <c r="W35" s="2"/>
      <c r="X35" s="2"/>
      <c r="Y35" s="2"/>
      <c r="Z35" s="44"/>
    </row>
    <row r="36" spans="1:26" x14ac:dyDescent="0.25">
      <c r="A36" s="2" t="s">
        <v>52</v>
      </c>
      <c r="B36" s="2">
        <v>2001</v>
      </c>
      <c r="C36" s="4">
        <v>51</v>
      </c>
      <c r="D36" s="4"/>
      <c r="E36" s="8">
        <v>36</v>
      </c>
      <c r="F36" s="4">
        <v>14</v>
      </c>
      <c r="G36" s="4" t="s">
        <v>214</v>
      </c>
      <c r="H36" s="4">
        <v>12</v>
      </c>
      <c r="I36" s="4"/>
      <c r="J36" s="4">
        <v>34</v>
      </c>
      <c r="K36" s="4"/>
      <c r="L36" s="45">
        <f>K36+J36+I36+H36+F36+E36+C36+2</f>
        <v>149</v>
      </c>
      <c r="M36" s="2"/>
      <c r="N36" s="2"/>
      <c r="O36" s="2"/>
      <c r="P36" s="2"/>
      <c r="Q36" s="2"/>
      <c r="R36" s="2"/>
      <c r="S36" s="2"/>
      <c r="T36" s="16"/>
      <c r="U36" s="2"/>
      <c r="V36" s="2"/>
      <c r="W36" s="2"/>
      <c r="X36" s="2"/>
      <c r="Y36" s="2"/>
      <c r="Z36" s="44"/>
    </row>
    <row r="37" spans="1:26" x14ac:dyDescent="0.25">
      <c r="A37" s="2" t="s">
        <v>51</v>
      </c>
      <c r="B37" s="2">
        <v>2001</v>
      </c>
      <c r="C37" s="4"/>
      <c r="D37" s="4">
        <v>21</v>
      </c>
      <c r="E37" s="8"/>
      <c r="F37" s="4">
        <v>17</v>
      </c>
      <c r="G37" s="4" t="s">
        <v>213</v>
      </c>
      <c r="H37" s="4">
        <v>11</v>
      </c>
      <c r="I37" s="4"/>
      <c r="J37" s="4">
        <v>28</v>
      </c>
      <c r="K37" s="4">
        <v>28</v>
      </c>
      <c r="L37" s="45">
        <f>K37+J37+H37+F37+D37+25</f>
        <v>130</v>
      </c>
      <c r="M37" s="2"/>
      <c r="N37" s="2"/>
      <c r="O37" s="2"/>
      <c r="P37" s="2"/>
      <c r="Q37" s="2"/>
      <c r="R37" s="2"/>
      <c r="S37" s="2"/>
      <c r="T37" s="16"/>
      <c r="U37" s="2"/>
      <c r="V37" s="2"/>
      <c r="W37" s="2"/>
      <c r="X37" s="2"/>
      <c r="Y37" s="2"/>
      <c r="Z37" s="44"/>
    </row>
    <row r="38" spans="1:26" x14ac:dyDescent="0.25">
      <c r="A38" s="2" t="s">
        <v>55</v>
      </c>
      <c r="B38" s="2">
        <v>2001</v>
      </c>
      <c r="C38" s="4">
        <v>51</v>
      </c>
      <c r="D38" s="4"/>
      <c r="E38" s="8">
        <v>36</v>
      </c>
      <c r="F38" s="4"/>
      <c r="G38" s="2"/>
      <c r="H38" s="4">
        <v>11</v>
      </c>
      <c r="I38" s="4"/>
      <c r="J38" s="4">
        <v>28</v>
      </c>
      <c r="K38" s="4"/>
      <c r="L38" s="45">
        <f t="shared" ref="L38:L43" si="1">K38+J38+I38+H38+G38+F38+E38+D38+C38</f>
        <v>126</v>
      </c>
      <c r="M38" s="2"/>
      <c r="N38" s="2"/>
      <c r="O38" s="2"/>
      <c r="P38" s="2"/>
      <c r="Q38" s="2"/>
      <c r="R38" s="2"/>
      <c r="S38" s="2"/>
      <c r="T38" s="16"/>
      <c r="U38" s="2"/>
      <c r="V38" s="2"/>
      <c r="W38" s="2"/>
      <c r="X38" s="2"/>
      <c r="Y38" s="2"/>
      <c r="Z38" s="44"/>
    </row>
    <row r="39" spans="1:26" x14ac:dyDescent="0.25">
      <c r="A39" s="2" t="s">
        <v>54</v>
      </c>
      <c r="B39" s="2">
        <v>2002</v>
      </c>
      <c r="C39" s="4">
        <v>42</v>
      </c>
      <c r="D39" s="4"/>
      <c r="E39" s="8"/>
      <c r="F39" s="4">
        <v>17</v>
      </c>
      <c r="G39" s="2"/>
      <c r="H39" s="4"/>
      <c r="I39" s="4">
        <v>40</v>
      </c>
      <c r="J39" s="4"/>
      <c r="K39" s="4"/>
      <c r="L39" s="45">
        <f t="shared" si="1"/>
        <v>99</v>
      </c>
      <c r="M39" s="2"/>
      <c r="N39" s="2"/>
      <c r="O39" s="2"/>
      <c r="P39" s="2"/>
      <c r="Q39" s="2"/>
      <c r="R39" s="2"/>
      <c r="S39" s="2"/>
      <c r="T39" s="16"/>
      <c r="U39" s="2"/>
      <c r="V39" s="2"/>
      <c r="W39" s="2"/>
      <c r="X39" s="2"/>
      <c r="Y39" s="2"/>
      <c r="Z39" s="44"/>
    </row>
    <row r="40" spans="1:26" x14ac:dyDescent="0.25">
      <c r="A40" s="2" t="s">
        <v>56</v>
      </c>
      <c r="B40" s="2">
        <v>2004</v>
      </c>
      <c r="C40" s="4">
        <v>42</v>
      </c>
      <c r="D40" s="4"/>
      <c r="E40" s="8"/>
      <c r="F40" s="4"/>
      <c r="G40" s="2"/>
      <c r="H40" s="4"/>
      <c r="I40" s="4">
        <v>40</v>
      </c>
      <c r="J40" s="4"/>
      <c r="K40" s="4"/>
      <c r="L40" s="45">
        <f t="shared" si="1"/>
        <v>82</v>
      </c>
      <c r="M40" s="2"/>
      <c r="N40" s="2"/>
      <c r="O40" s="2"/>
      <c r="P40" s="2"/>
      <c r="Q40" s="2"/>
      <c r="R40" s="2"/>
      <c r="S40" s="2"/>
      <c r="T40" s="16"/>
      <c r="U40" s="2"/>
      <c r="V40" s="2"/>
      <c r="W40" s="2"/>
      <c r="X40" s="2"/>
      <c r="Y40" s="2"/>
      <c r="Z40" s="44"/>
    </row>
    <row r="41" spans="1:26" x14ac:dyDescent="0.25">
      <c r="A41" s="2" t="s">
        <v>57</v>
      </c>
      <c r="B41" s="2">
        <v>2004</v>
      </c>
      <c r="C41" s="4">
        <v>42</v>
      </c>
      <c r="D41" s="4"/>
      <c r="E41" s="8"/>
      <c r="F41" s="4"/>
      <c r="G41" s="2"/>
      <c r="H41" s="4"/>
      <c r="I41" s="4">
        <v>40</v>
      </c>
      <c r="J41" s="4"/>
      <c r="K41" s="4"/>
      <c r="L41" s="45">
        <f t="shared" si="1"/>
        <v>82</v>
      </c>
      <c r="M41" s="2"/>
      <c r="N41" s="2"/>
      <c r="O41" s="2"/>
      <c r="P41" s="2"/>
      <c r="Q41" s="2"/>
      <c r="R41" s="2"/>
      <c r="S41" s="2"/>
      <c r="T41" s="16"/>
      <c r="U41" s="2"/>
      <c r="V41" s="2"/>
      <c r="W41" s="2"/>
      <c r="X41" s="2"/>
      <c r="Y41" s="2"/>
      <c r="Z41" s="44"/>
    </row>
    <row r="42" spans="1:26" x14ac:dyDescent="0.25">
      <c r="A42" s="2" t="s">
        <v>13</v>
      </c>
      <c r="B42" s="2">
        <v>2004</v>
      </c>
      <c r="C42" s="4"/>
      <c r="D42" s="4"/>
      <c r="E42" s="8"/>
      <c r="F42" s="4">
        <v>20</v>
      </c>
      <c r="G42" s="2"/>
      <c r="H42" s="4">
        <v>20</v>
      </c>
      <c r="I42" s="4"/>
      <c r="J42" s="4">
        <v>40</v>
      </c>
      <c r="K42" s="4"/>
      <c r="L42" s="45">
        <f t="shared" si="1"/>
        <v>80</v>
      </c>
      <c r="M42" s="2"/>
      <c r="N42" s="2"/>
      <c r="O42" s="2"/>
      <c r="P42" s="2"/>
      <c r="Q42" s="2"/>
      <c r="R42" s="2"/>
      <c r="S42" s="2"/>
      <c r="T42" s="16"/>
      <c r="U42" s="2"/>
      <c r="V42" s="2"/>
      <c r="W42" s="2"/>
      <c r="X42" s="2"/>
      <c r="Y42" s="2"/>
      <c r="Z42" s="44"/>
    </row>
    <row r="43" spans="1:26" x14ac:dyDescent="0.25">
      <c r="A43" s="2" t="s">
        <v>104</v>
      </c>
      <c r="B43" s="2">
        <v>2004</v>
      </c>
      <c r="C43" s="4">
        <v>51</v>
      </c>
      <c r="D43" s="4"/>
      <c r="E43" s="8"/>
      <c r="F43" s="4"/>
      <c r="G43" s="2"/>
      <c r="H43" s="4"/>
      <c r="I43" s="4">
        <v>28</v>
      </c>
      <c r="J43" s="4"/>
      <c r="K43" s="4"/>
      <c r="L43" s="45">
        <f t="shared" si="1"/>
        <v>79</v>
      </c>
      <c r="M43" s="2"/>
      <c r="N43" s="2"/>
      <c r="O43" s="2"/>
      <c r="P43" s="2"/>
      <c r="Q43" s="2"/>
      <c r="R43" s="2"/>
      <c r="S43" s="2"/>
      <c r="T43" s="16"/>
      <c r="U43" s="2"/>
      <c r="V43" s="2"/>
      <c r="W43" s="2"/>
      <c r="X43" s="2"/>
      <c r="Y43" s="2"/>
      <c r="Z43" s="44"/>
    </row>
    <row r="44" spans="1:26" x14ac:dyDescent="0.25">
      <c r="A44" s="2" t="s">
        <v>103</v>
      </c>
      <c r="B44" s="2">
        <v>1998</v>
      </c>
      <c r="C44" s="4"/>
      <c r="D44" s="4" t="s">
        <v>107</v>
      </c>
      <c r="E44" s="8"/>
      <c r="F44" s="4"/>
      <c r="G44" s="2"/>
      <c r="H44" s="4"/>
      <c r="I44" s="4"/>
      <c r="J44" s="4"/>
      <c r="K44" s="4"/>
      <c r="L44" s="45">
        <v>60</v>
      </c>
      <c r="M44" s="2"/>
      <c r="N44" s="2"/>
      <c r="O44" s="2"/>
      <c r="P44" s="2"/>
      <c r="Q44" s="2"/>
      <c r="R44" s="2"/>
      <c r="S44" s="2"/>
      <c r="T44" s="16"/>
      <c r="U44" s="2"/>
      <c r="V44" s="2"/>
      <c r="W44" s="2"/>
      <c r="X44" s="2"/>
      <c r="Y44" s="2"/>
      <c r="Z44" s="44"/>
    </row>
    <row r="45" spans="1:26" x14ac:dyDescent="0.25">
      <c r="A45" s="2" t="s">
        <v>261</v>
      </c>
      <c r="B45" s="2">
        <v>2004</v>
      </c>
      <c r="C45" s="2"/>
      <c r="D45" s="4"/>
      <c r="E45" s="8"/>
      <c r="F45" s="2"/>
      <c r="G45" s="2"/>
      <c r="H45" s="2"/>
      <c r="I45" s="4">
        <v>34</v>
      </c>
      <c r="J45" s="4">
        <v>24</v>
      </c>
      <c r="K45" s="4"/>
      <c r="L45" s="45">
        <f t="shared" ref="L45:L51" si="2">K45+J45+I45+H45+G45+F45+E45+D45+C45</f>
        <v>58</v>
      </c>
      <c r="M45" s="2"/>
      <c r="N45" s="2"/>
      <c r="O45" s="2"/>
      <c r="P45" s="2"/>
      <c r="Q45" s="2"/>
      <c r="R45" s="2"/>
      <c r="S45" s="2"/>
      <c r="T45" s="16"/>
      <c r="U45" s="2"/>
      <c r="V45" s="2"/>
      <c r="W45" s="2"/>
      <c r="X45" s="2"/>
      <c r="Y45" s="2"/>
      <c r="Z45" s="44"/>
    </row>
    <row r="46" spans="1:26" x14ac:dyDescent="0.25">
      <c r="A46" s="2" t="s">
        <v>74</v>
      </c>
      <c r="B46" s="2">
        <v>2005</v>
      </c>
      <c r="C46" s="4"/>
      <c r="D46" s="4"/>
      <c r="E46" s="8"/>
      <c r="F46" s="2"/>
      <c r="G46" s="2"/>
      <c r="H46" s="2"/>
      <c r="I46" s="4">
        <v>34</v>
      </c>
      <c r="J46" s="4">
        <v>24</v>
      </c>
      <c r="K46" s="4"/>
      <c r="L46" s="45">
        <f t="shared" si="2"/>
        <v>58</v>
      </c>
      <c r="M46" s="2"/>
      <c r="N46" s="2"/>
      <c r="O46" s="2"/>
      <c r="P46" s="2"/>
      <c r="Q46" s="2"/>
      <c r="R46" s="2"/>
      <c r="S46" s="2"/>
      <c r="T46" s="16"/>
      <c r="U46" s="2"/>
      <c r="V46" s="2"/>
      <c r="W46" s="2"/>
      <c r="X46" s="2"/>
      <c r="Y46" s="2"/>
      <c r="Z46" s="44"/>
    </row>
    <row r="47" spans="1:26" x14ac:dyDescent="0.25">
      <c r="A47" s="2" t="s">
        <v>59</v>
      </c>
      <c r="B47" s="2">
        <v>2005</v>
      </c>
      <c r="C47" s="4"/>
      <c r="D47" s="4"/>
      <c r="E47" s="8"/>
      <c r="F47" s="2"/>
      <c r="G47" s="2"/>
      <c r="H47" s="2"/>
      <c r="I47" s="4">
        <v>34</v>
      </c>
      <c r="J47" s="4">
        <v>24</v>
      </c>
      <c r="K47" s="4"/>
      <c r="L47" s="45">
        <f t="shared" si="2"/>
        <v>58</v>
      </c>
      <c r="M47" s="2"/>
      <c r="N47" s="2"/>
      <c r="O47" s="2"/>
      <c r="P47" s="2"/>
      <c r="Q47" s="2"/>
      <c r="R47" s="2"/>
      <c r="S47" s="2"/>
      <c r="T47" s="16"/>
      <c r="U47" s="2"/>
      <c r="V47" s="2"/>
      <c r="W47" s="2"/>
      <c r="X47" s="2"/>
      <c r="Y47" s="2"/>
      <c r="Z47" s="44"/>
    </row>
    <row r="48" spans="1:26" x14ac:dyDescent="0.25">
      <c r="A48" s="2" t="s">
        <v>82</v>
      </c>
      <c r="B48" s="2">
        <v>2005</v>
      </c>
      <c r="C48" s="4"/>
      <c r="D48" s="4"/>
      <c r="E48" s="8"/>
      <c r="F48" s="4">
        <v>14</v>
      </c>
      <c r="G48" s="2"/>
      <c r="H48" s="4">
        <v>10</v>
      </c>
      <c r="I48" s="4"/>
      <c r="J48" s="4">
        <v>28</v>
      </c>
      <c r="K48" s="4"/>
      <c r="L48" s="45">
        <f t="shared" si="2"/>
        <v>52</v>
      </c>
      <c r="M48" s="2"/>
      <c r="N48" s="2"/>
      <c r="O48" s="2"/>
      <c r="P48" s="2"/>
      <c r="Q48" s="2"/>
      <c r="R48" s="2"/>
      <c r="S48" s="2"/>
      <c r="T48" s="16"/>
      <c r="U48" s="2"/>
      <c r="V48" s="2"/>
      <c r="W48" s="2"/>
      <c r="X48" s="2"/>
      <c r="Y48" s="2"/>
      <c r="Z48" s="44"/>
    </row>
    <row r="49" spans="1:26" x14ac:dyDescent="0.25">
      <c r="A49" s="2" t="s">
        <v>58</v>
      </c>
      <c r="B49" s="2">
        <v>2005</v>
      </c>
      <c r="C49" s="4"/>
      <c r="D49" s="4"/>
      <c r="E49" s="8"/>
      <c r="F49" s="4">
        <v>14</v>
      </c>
      <c r="G49" s="2"/>
      <c r="H49" s="4">
        <v>10</v>
      </c>
      <c r="I49" s="4"/>
      <c r="J49" s="4">
        <v>28</v>
      </c>
      <c r="K49" s="4"/>
      <c r="L49" s="45">
        <f t="shared" si="2"/>
        <v>52</v>
      </c>
      <c r="M49" s="2"/>
      <c r="N49" s="2"/>
      <c r="O49" s="2"/>
      <c r="P49" s="2"/>
      <c r="Q49" s="2"/>
      <c r="R49" s="2"/>
      <c r="S49" s="2"/>
      <c r="T49" s="16"/>
      <c r="U49" s="2"/>
      <c r="V49" s="2"/>
      <c r="W49" s="2"/>
      <c r="X49" s="2"/>
      <c r="Y49" s="2"/>
      <c r="Z49" s="44"/>
    </row>
    <row r="50" spans="1:26" x14ac:dyDescent="0.25">
      <c r="A50" s="2" t="s">
        <v>105</v>
      </c>
      <c r="B50" s="2">
        <v>2004</v>
      </c>
      <c r="C50" s="4">
        <v>51</v>
      </c>
      <c r="D50" s="4"/>
      <c r="E50" s="8"/>
      <c r="F50" s="4"/>
      <c r="G50" s="2"/>
      <c r="H50" s="4"/>
      <c r="I50" s="4"/>
      <c r="J50" s="4"/>
      <c r="K50" s="4"/>
      <c r="L50" s="45">
        <f t="shared" si="2"/>
        <v>51</v>
      </c>
      <c r="M50" s="2"/>
      <c r="N50" s="2"/>
      <c r="O50" s="2"/>
      <c r="P50" s="2"/>
      <c r="Q50" s="2"/>
      <c r="R50" s="2"/>
      <c r="S50" s="2"/>
      <c r="T50" s="16"/>
      <c r="U50" s="2"/>
      <c r="V50" s="2"/>
      <c r="W50" s="2"/>
      <c r="X50" s="2"/>
      <c r="Y50" s="2"/>
      <c r="Z50" s="44"/>
    </row>
    <row r="51" spans="1:26" x14ac:dyDescent="0.25">
      <c r="A51" s="2" t="s">
        <v>71</v>
      </c>
      <c r="B51" s="2">
        <v>1996</v>
      </c>
      <c r="C51" s="4">
        <v>42</v>
      </c>
      <c r="D51" s="4"/>
      <c r="E51" s="8"/>
      <c r="F51" s="4"/>
      <c r="G51" s="2"/>
      <c r="H51" s="4"/>
      <c r="I51" s="4"/>
      <c r="J51" s="4"/>
      <c r="K51" s="4"/>
      <c r="L51" s="45">
        <f t="shared" si="2"/>
        <v>42</v>
      </c>
      <c r="M51" s="2"/>
      <c r="N51" s="2"/>
      <c r="O51" s="2"/>
      <c r="P51" s="2"/>
      <c r="Q51" s="2"/>
      <c r="R51" s="2"/>
      <c r="S51" s="2"/>
      <c r="T51" s="16"/>
      <c r="U51" s="2"/>
      <c r="V51" s="2"/>
      <c r="W51" s="2"/>
      <c r="X51" s="2"/>
      <c r="Y51" s="2"/>
      <c r="Z51" s="44"/>
    </row>
    <row r="52" spans="1:26" x14ac:dyDescent="0.25">
      <c r="A52" s="2" t="s">
        <v>102</v>
      </c>
      <c r="B52" s="2">
        <v>1996</v>
      </c>
      <c r="C52" s="4"/>
      <c r="D52" s="4" t="s">
        <v>109</v>
      </c>
      <c r="E52" s="8"/>
      <c r="F52" s="4"/>
      <c r="G52" s="2"/>
      <c r="H52" s="4"/>
      <c r="I52" s="4"/>
      <c r="J52" s="4"/>
      <c r="K52" s="4"/>
      <c r="L52" s="45">
        <v>41</v>
      </c>
      <c r="M52" s="2"/>
      <c r="N52" s="2"/>
      <c r="O52" s="2"/>
      <c r="P52" s="2"/>
      <c r="Q52" s="2"/>
      <c r="R52" s="2"/>
      <c r="S52" s="2"/>
      <c r="T52" s="16"/>
      <c r="U52" s="2"/>
      <c r="V52" s="2"/>
      <c r="W52" s="2"/>
      <c r="X52" s="2"/>
      <c r="Y52" s="2"/>
      <c r="Z52" s="44"/>
    </row>
    <row r="53" spans="1:26" x14ac:dyDescent="0.25">
      <c r="A53" s="2" t="s">
        <v>76</v>
      </c>
      <c r="B53" s="2">
        <v>2006</v>
      </c>
      <c r="C53" s="2"/>
      <c r="D53" s="4"/>
      <c r="E53" s="8"/>
      <c r="F53" s="2"/>
      <c r="G53" s="2"/>
      <c r="H53" s="2"/>
      <c r="I53" s="4">
        <v>28</v>
      </c>
      <c r="J53" s="4"/>
      <c r="K53" s="4"/>
      <c r="L53" s="45">
        <f>K53+J53+I53+H53+G53+F53+E53+D53+C53</f>
        <v>28</v>
      </c>
      <c r="M53" s="2"/>
      <c r="N53" s="2"/>
      <c r="O53" s="2"/>
      <c r="P53" s="2"/>
      <c r="Q53" s="2"/>
      <c r="R53" s="2"/>
      <c r="S53" s="2"/>
      <c r="T53" s="16"/>
      <c r="U53" s="2"/>
      <c r="V53" s="2"/>
      <c r="W53" s="2"/>
      <c r="X53" s="2"/>
      <c r="Y53" s="2"/>
      <c r="Z53" s="44"/>
    </row>
    <row r="54" spans="1:26" x14ac:dyDescent="0.25">
      <c r="A54" s="2" t="s">
        <v>262</v>
      </c>
      <c r="B54" s="2">
        <v>2008</v>
      </c>
      <c r="C54" s="4"/>
      <c r="D54" s="4"/>
      <c r="E54" s="8"/>
      <c r="F54" s="2"/>
      <c r="G54" s="2"/>
      <c r="H54" s="2"/>
      <c r="I54" s="4">
        <v>28</v>
      </c>
      <c r="J54" s="4"/>
      <c r="K54" s="4"/>
      <c r="L54" s="45">
        <f>K54+J54+I54+H54+G54+F54+E54+D54+C54</f>
        <v>28</v>
      </c>
      <c r="M54" s="2"/>
      <c r="N54" s="2"/>
      <c r="O54" s="2"/>
      <c r="P54" s="2"/>
      <c r="Q54" s="2"/>
      <c r="R54" s="2"/>
      <c r="S54" s="2"/>
      <c r="T54" s="16"/>
      <c r="U54" s="2"/>
      <c r="V54" s="2"/>
      <c r="W54" s="2"/>
      <c r="X54" s="2"/>
      <c r="Y54" s="2"/>
      <c r="Z54" s="44"/>
    </row>
    <row r="55" spans="1:26" x14ac:dyDescent="0.25">
      <c r="A55" s="2" t="s">
        <v>267</v>
      </c>
      <c r="B55" s="2">
        <v>2006</v>
      </c>
      <c r="C55" s="2"/>
      <c r="D55" s="4"/>
      <c r="E55" s="8"/>
      <c r="F55" s="2"/>
      <c r="G55" s="2"/>
      <c r="H55" s="2"/>
      <c r="I55" s="2"/>
      <c r="J55" s="4">
        <v>24</v>
      </c>
      <c r="K55" s="4"/>
      <c r="L55" s="45">
        <f>K55+J55+I55+H55+G55+F55+E55+D55+C55</f>
        <v>24</v>
      </c>
      <c r="M55" s="2"/>
      <c r="N55" s="2"/>
      <c r="O55" s="2"/>
      <c r="P55" s="2"/>
      <c r="Q55" s="2"/>
      <c r="R55" s="2"/>
      <c r="S55" s="2"/>
      <c r="T55" s="16"/>
      <c r="U55" s="2"/>
      <c r="V55" s="2"/>
      <c r="W55" s="2"/>
      <c r="X55" s="2"/>
      <c r="Y55" s="2"/>
      <c r="Z55" s="44"/>
    </row>
  </sheetData>
  <autoFilter ref="Z2:Z27">
    <sortState ref="A3:Z55">
      <sortCondition descending="1" ref="Z2:Z27"/>
    </sortState>
  </autoFilter>
  <mergeCells count="2">
    <mergeCell ref="A1:Z1"/>
    <mergeCell ref="A28:Z28"/>
  </mergeCells>
  <pageMargins left="0.27559055118110237" right="0.31496062992125984" top="1.02" bottom="0.74803149606299213" header="0.31496062992125984" footer="0.31496062992125984"/>
  <pageSetup paperSize="9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="80" zoomScaleNormal="100" zoomScaleSheetLayoutView="80" workbookViewId="0">
      <pane xSplit="1" topLeftCell="B1" activePane="topRight" state="frozen"/>
      <selection pane="topRight" activeCell="A20" sqref="A20"/>
    </sheetView>
  </sheetViews>
  <sheetFormatPr defaultRowHeight="15.75" x14ac:dyDescent="0.25"/>
  <cols>
    <col min="1" max="1" width="27.42578125" style="1" customWidth="1"/>
    <col min="2" max="2" width="12.7109375" style="1" customWidth="1"/>
    <col min="3" max="3" width="19.28515625" style="1" customWidth="1"/>
    <col min="4" max="4" width="19.5703125" style="1" customWidth="1"/>
    <col min="5" max="5" width="17" style="1" customWidth="1"/>
    <col min="6" max="6" width="19.85546875" style="1" customWidth="1"/>
    <col min="7" max="7" width="16.85546875" style="1" customWidth="1"/>
    <col min="8" max="8" width="22.140625" style="1" customWidth="1"/>
    <col min="9" max="9" width="22.5703125" style="5" customWidth="1"/>
    <col min="10" max="10" width="22.140625" style="5" customWidth="1"/>
    <col min="11" max="11" width="15.85546875" style="5" customWidth="1"/>
    <col min="12" max="12" width="14.42578125" style="5" customWidth="1"/>
    <col min="13" max="13" width="18.28515625" style="5" customWidth="1"/>
    <col min="14" max="14" width="16" style="5" customWidth="1"/>
    <col min="15" max="15" width="16.28515625" style="5" customWidth="1"/>
    <col min="16" max="16384" width="9.140625" style="1"/>
  </cols>
  <sheetData>
    <row r="1" spans="1:15" ht="33" customHeight="1" x14ac:dyDescent="0.25">
      <c r="A1" s="61" t="s">
        <v>314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62.25" customHeight="1" x14ac:dyDescent="0.25">
      <c r="A2" s="2" t="s">
        <v>0</v>
      </c>
      <c r="B2" s="3" t="s">
        <v>1</v>
      </c>
      <c r="C2" s="6" t="s">
        <v>171</v>
      </c>
      <c r="D2" s="6" t="s">
        <v>198</v>
      </c>
      <c r="E2" s="6" t="s">
        <v>220</v>
      </c>
      <c r="F2" s="6" t="s">
        <v>221</v>
      </c>
      <c r="G2" s="6" t="s">
        <v>222</v>
      </c>
      <c r="H2" s="6" t="s">
        <v>226</v>
      </c>
      <c r="I2" s="6" t="s">
        <v>230</v>
      </c>
      <c r="J2" s="6" t="s">
        <v>234</v>
      </c>
      <c r="K2" s="6" t="s">
        <v>235</v>
      </c>
      <c r="L2" s="6" t="s">
        <v>237</v>
      </c>
      <c r="M2" s="6" t="s">
        <v>238</v>
      </c>
      <c r="N2" s="6" t="s">
        <v>239</v>
      </c>
      <c r="O2" s="30" t="s">
        <v>281</v>
      </c>
    </row>
    <row r="3" spans="1:15" x14ac:dyDescent="0.25">
      <c r="A3" s="9" t="s">
        <v>15</v>
      </c>
      <c r="B3" s="2">
        <v>2005</v>
      </c>
      <c r="C3" s="4">
        <v>28</v>
      </c>
      <c r="D3" s="4">
        <v>40</v>
      </c>
      <c r="E3" s="4">
        <v>34</v>
      </c>
      <c r="F3" s="4">
        <v>24</v>
      </c>
      <c r="G3" s="4"/>
      <c r="H3" s="4">
        <v>8.5</v>
      </c>
      <c r="I3" s="4">
        <v>7</v>
      </c>
      <c r="J3" s="4">
        <v>8.5</v>
      </c>
      <c r="K3" s="4">
        <v>8.5</v>
      </c>
      <c r="L3" s="4">
        <v>8.5</v>
      </c>
      <c r="M3" s="4">
        <v>7</v>
      </c>
      <c r="N3" s="4">
        <v>8.5</v>
      </c>
      <c r="O3" s="41">
        <f t="shared" ref="O3:O17" si="0">N3+M3+L3+K3+J3+I3+H3+G3+F3+E3+D3+C3</f>
        <v>182.5</v>
      </c>
    </row>
    <row r="4" spans="1:15" x14ac:dyDescent="0.25">
      <c r="A4" s="9" t="s">
        <v>4</v>
      </c>
      <c r="B4" s="2">
        <v>2004</v>
      </c>
      <c r="C4" s="4">
        <v>34</v>
      </c>
      <c r="D4" s="4">
        <v>34</v>
      </c>
      <c r="E4" s="4">
        <v>28</v>
      </c>
      <c r="F4" s="4">
        <v>22</v>
      </c>
      <c r="G4" s="4"/>
      <c r="H4" s="4">
        <v>7</v>
      </c>
      <c r="I4" s="4">
        <v>8.5</v>
      </c>
      <c r="J4" s="4">
        <v>7</v>
      </c>
      <c r="K4" s="4">
        <v>7</v>
      </c>
      <c r="L4" s="4">
        <v>7</v>
      </c>
      <c r="M4" s="4">
        <v>8.5</v>
      </c>
      <c r="N4" s="4">
        <v>7</v>
      </c>
      <c r="O4" s="41">
        <f t="shared" si="0"/>
        <v>170</v>
      </c>
    </row>
    <row r="5" spans="1:15" x14ac:dyDescent="0.25">
      <c r="A5" s="9" t="s">
        <v>58</v>
      </c>
      <c r="B5" s="2">
        <v>2005</v>
      </c>
      <c r="C5" s="4"/>
      <c r="D5" s="4">
        <v>22</v>
      </c>
      <c r="E5" s="4">
        <v>24</v>
      </c>
      <c r="F5" s="4">
        <v>28</v>
      </c>
      <c r="G5" s="4">
        <v>34</v>
      </c>
      <c r="H5" s="4">
        <v>6</v>
      </c>
      <c r="I5" s="4">
        <v>6</v>
      </c>
      <c r="J5" s="4">
        <v>6</v>
      </c>
      <c r="K5" s="4">
        <v>6</v>
      </c>
      <c r="L5" s="4">
        <v>6</v>
      </c>
      <c r="M5" s="4">
        <v>6</v>
      </c>
      <c r="N5" s="4">
        <v>6</v>
      </c>
      <c r="O5" s="41">
        <f t="shared" si="0"/>
        <v>150</v>
      </c>
    </row>
    <row r="6" spans="1:15" x14ac:dyDescent="0.25">
      <c r="A6" s="9" t="s">
        <v>5</v>
      </c>
      <c r="B6" s="2">
        <v>2003</v>
      </c>
      <c r="C6" s="4">
        <v>40</v>
      </c>
      <c r="D6" s="4"/>
      <c r="E6" s="4">
        <v>40</v>
      </c>
      <c r="F6" s="4">
        <v>34</v>
      </c>
      <c r="G6" s="4"/>
      <c r="H6" s="4"/>
      <c r="I6" s="4"/>
      <c r="J6" s="4"/>
      <c r="K6" s="4"/>
      <c r="L6" s="4"/>
      <c r="M6" s="4"/>
      <c r="N6" s="4"/>
      <c r="O6" s="41">
        <f t="shared" si="0"/>
        <v>114</v>
      </c>
    </row>
    <row r="7" spans="1:15" x14ac:dyDescent="0.25">
      <c r="A7" s="9" t="s">
        <v>13</v>
      </c>
      <c r="B7" s="2">
        <v>2004</v>
      </c>
      <c r="C7" s="4"/>
      <c r="D7" s="4"/>
      <c r="E7" s="4"/>
      <c r="F7" s="4">
        <v>40</v>
      </c>
      <c r="G7" s="4"/>
      <c r="H7" s="4">
        <v>10</v>
      </c>
      <c r="I7" s="4">
        <v>10</v>
      </c>
      <c r="J7" s="4">
        <v>10</v>
      </c>
      <c r="K7" s="4">
        <v>10</v>
      </c>
      <c r="L7" s="4">
        <v>10</v>
      </c>
      <c r="M7" s="4">
        <v>10</v>
      </c>
      <c r="N7" s="4">
        <v>10</v>
      </c>
      <c r="O7" s="41">
        <f t="shared" si="0"/>
        <v>110</v>
      </c>
    </row>
    <row r="8" spans="1:15" x14ac:dyDescent="0.25">
      <c r="A8" s="9" t="s">
        <v>199</v>
      </c>
      <c r="B8" s="2">
        <v>2005</v>
      </c>
      <c r="C8" s="4"/>
      <c r="D8" s="4">
        <v>24</v>
      </c>
      <c r="E8" s="4">
        <v>22</v>
      </c>
      <c r="F8" s="4">
        <v>18</v>
      </c>
      <c r="G8" s="4">
        <v>22</v>
      </c>
      <c r="H8" s="4"/>
      <c r="I8" s="4"/>
      <c r="J8" s="4"/>
      <c r="K8" s="4"/>
      <c r="L8" s="4"/>
      <c r="M8" s="4"/>
      <c r="N8" s="4"/>
      <c r="O8" s="41">
        <f t="shared" si="0"/>
        <v>86</v>
      </c>
    </row>
    <row r="9" spans="1:15" x14ac:dyDescent="0.25">
      <c r="A9" s="9" t="s">
        <v>82</v>
      </c>
      <c r="B9" s="2">
        <v>2005</v>
      </c>
      <c r="C9" s="4"/>
      <c r="D9" s="4">
        <v>28</v>
      </c>
      <c r="E9" s="4">
        <v>20</v>
      </c>
      <c r="F9" s="4"/>
      <c r="G9" s="4">
        <v>28</v>
      </c>
      <c r="H9" s="4"/>
      <c r="I9" s="4"/>
      <c r="J9" s="4"/>
      <c r="K9" s="4"/>
      <c r="L9" s="4"/>
      <c r="M9" s="4"/>
      <c r="N9" s="4"/>
      <c r="O9" s="41">
        <f t="shared" si="0"/>
        <v>76</v>
      </c>
    </row>
    <row r="10" spans="1:15" x14ac:dyDescent="0.25">
      <c r="A10" s="9" t="s">
        <v>185</v>
      </c>
      <c r="B10" s="2">
        <v>2007</v>
      </c>
      <c r="C10" s="4"/>
      <c r="D10" s="4"/>
      <c r="E10" s="4"/>
      <c r="F10" s="4">
        <v>20</v>
      </c>
      <c r="G10" s="4">
        <v>40</v>
      </c>
      <c r="H10" s="4"/>
      <c r="I10" s="4"/>
      <c r="J10" s="4"/>
      <c r="K10" s="4"/>
      <c r="L10" s="4"/>
      <c r="M10" s="4"/>
      <c r="N10" s="4"/>
      <c r="O10" s="41">
        <f t="shared" si="0"/>
        <v>60</v>
      </c>
    </row>
    <row r="11" spans="1:15" x14ac:dyDescent="0.25">
      <c r="A11" s="9" t="s">
        <v>65</v>
      </c>
      <c r="B11" s="2">
        <v>2005</v>
      </c>
      <c r="C11" s="4"/>
      <c r="D11" s="4"/>
      <c r="E11" s="4"/>
      <c r="F11" s="4">
        <v>16</v>
      </c>
      <c r="G11" s="4">
        <v>24</v>
      </c>
      <c r="H11" s="4"/>
      <c r="I11" s="4"/>
      <c r="J11" s="4"/>
      <c r="K11" s="4"/>
      <c r="L11" s="4"/>
      <c r="M11" s="4"/>
      <c r="N11" s="4"/>
      <c r="O11" s="41">
        <f t="shared" si="0"/>
        <v>40</v>
      </c>
    </row>
    <row r="12" spans="1:15" x14ac:dyDescent="0.25">
      <c r="A12" s="9" t="s">
        <v>57</v>
      </c>
      <c r="B12" s="2">
        <v>2004</v>
      </c>
      <c r="C12" s="4">
        <v>24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1">
        <f t="shared" si="0"/>
        <v>24</v>
      </c>
    </row>
    <row r="13" spans="1:15" x14ac:dyDescent="0.25">
      <c r="A13" s="9" t="s">
        <v>186</v>
      </c>
      <c r="B13" s="2">
        <v>2007</v>
      </c>
      <c r="C13" s="4"/>
      <c r="D13" s="4"/>
      <c r="E13" s="4"/>
      <c r="F13" s="4"/>
      <c r="G13" s="4">
        <v>18</v>
      </c>
      <c r="H13" s="4">
        <v>5.5</v>
      </c>
      <c r="I13" s="4"/>
      <c r="J13" s="4"/>
      <c r="K13" s="4"/>
      <c r="L13" s="4"/>
      <c r="M13" s="4"/>
      <c r="N13" s="4"/>
      <c r="O13" s="41">
        <f t="shared" si="0"/>
        <v>23.5</v>
      </c>
    </row>
    <row r="14" spans="1:15" x14ac:dyDescent="0.25">
      <c r="A14" s="9" t="s">
        <v>172</v>
      </c>
      <c r="B14" s="2">
        <v>2003</v>
      </c>
      <c r="C14" s="4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1">
        <f t="shared" si="0"/>
        <v>22</v>
      </c>
    </row>
    <row r="15" spans="1:15" x14ac:dyDescent="0.25">
      <c r="A15" s="9" t="s">
        <v>173</v>
      </c>
      <c r="B15" s="2">
        <v>2004</v>
      </c>
      <c r="C15" s="4">
        <v>20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1">
        <f t="shared" si="0"/>
        <v>20</v>
      </c>
    </row>
    <row r="16" spans="1:15" x14ac:dyDescent="0.25">
      <c r="A16" s="9" t="s">
        <v>187</v>
      </c>
      <c r="B16" s="2">
        <v>2008</v>
      </c>
      <c r="C16" s="4"/>
      <c r="D16" s="4"/>
      <c r="E16" s="4"/>
      <c r="F16" s="4"/>
      <c r="G16" s="4">
        <v>20</v>
      </c>
      <c r="H16" s="4"/>
      <c r="I16" s="4"/>
      <c r="J16" s="4"/>
      <c r="K16" s="4"/>
      <c r="L16" s="4"/>
      <c r="M16" s="4"/>
      <c r="N16" s="4"/>
      <c r="O16" s="41">
        <f t="shared" si="0"/>
        <v>20</v>
      </c>
    </row>
    <row r="17" spans="1:15" x14ac:dyDescent="0.25">
      <c r="A17" s="9" t="s">
        <v>229</v>
      </c>
      <c r="B17" s="2">
        <v>2004</v>
      </c>
      <c r="C17" s="4"/>
      <c r="D17" s="4"/>
      <c r="E17" s="4"/>
      <c r="F17" s="4"/>
      <c r="G17" s="4"/>
      <c r="H17" s="4">
        <v>5</v>
      </c>
      <c r="I17" s="4">
        <v>5.5</v>
      </c>
      <c r="J17" s="4"/>
      <c r="K17" s="4"/>
      <c r="L17" s="4"/>
      <c r="M17" s="4"/>
      <c r="N17" s="4"/>
      <c r="O17" s="41">
        <f t="shared" si="0"/>
        <v>10.5</v>
      </c>
    </row>
    <row r="18" spans="1:15" x14ac:dyDescent="0.25">
      <c r="A18" s="2"/>
      <c r="B18" s="2"/>
      <c r="C18" s="4"/>
      <c r="D18" s="4"/>
      <c r="E18" s="2"/>
      <c r="F18" s="4"/>
      <c r="G18" s="4"/>
      <c r="H18" s="2"/>
      <c r="I18" s="2"/>
      <c r="J18" s="2"/>
      <c r="K18" s="2"/>
      <c r="L18" s="2"/>
      <c r="M18" s="2"/>
      <c r="N18" s="2"/>
      <c r="O18" s="39"/>
    </row>
    <row r="19" spans="1:15" ht="40.5" customHeight="1" x14ac:dyDescent="0.25">
      <c r="A19" s="61" t="s">
        <v>315</v>
      </c>
      <c r="B19" s="62"/>
      <c r="C19" s="62"/>
      <c r="D19" s="62"/>
      <c r="E19" s="62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1:15" ht="47.25" x14ac:dyDescent="0.25">
      <c r="A20" s="2" t="s">
        <v>0</v>
      </c>
      <c r="B20" s="3" t="s">
        <v>1</v>
      </c>
      <c r="C20" s="3" t="s">
        <v>184</v>
      </c>
      <c r="D20" s="3" t="s">
        <v>206</v>
      </c>
      <c r="E20" s="46" t="s">
        <v>281</v>
      </c>
      <c r="F20" s="18"/>
      <c r="G20" s="18"/>
      <c r="H20" s="18"/>
    </row>
    <row r="21" spans="1:15" x14ac:dyDescent="0.25">
      <c r="A21" s="2" t="s">
        <v>13</v>
      </c>
      <c r="B21" s="2">
        <v>2004</v>
      </c>
      <c r="C21" s="4">
        <v>60</v>
      </c>
      <c r="D21" s="4" t="s">
        <v>216</v>
      </c>
      <c r="E21" s="23">
        <f>80+60</f>
        <v>140</v>
      </c>
      <c r="F21" s="5"/>
      <c r="G21" s="5"/>
      <c r="H21" s="5"/>
    </row>
    <row r="22" spans="1:15" x14ac:dyDescent="0.25">
      <c r="A22" s="2" t="s">
        <v>4</v>
      </c>
      <c r="B22" s="2">
        <v>2004</v>
      </c>
      <c r="C22" s="4">
        <v>51</v>
      </c>
      <c r="D22" s="4" t="s">
        <v>217</v>
      </c>
      <c r="E22" s="23">
        <f>58+51</f>
        <v>109</v>
      </c>
      <c r="F22" s="5"/>
      <c r="G22" s="5"/>
      <c r="H22" s="5"/>
    </row>
    <row r="23" spans="1:15" x14ac:dyDescent="0.25">
      <c r="A23" s="2" t="s">
        <v>15</v>
      </c>
      <c r="B23" s="2">
        <v>2005</v>
      </c>
      <c r="C23" s="4">
        <v>51</v>
      </c>
      <c r="D23" s="4" t="s">
        <v>218</v>
      </c>
      <c r="E23" s="23">
        <f>47+51</f>
        <v>98</v>
      </c>
      <c r="F23" s="5"/>
      <c r="G23" s="5"/>
      <c r="H23" s="5"/>
    </row>
    <row r="24" spans="1:15" x14ac:dyDescent="0.25">
      <c r="A24" s="2" t="s">
        <v>66</v>
      </c>
      <c r="B24" s="2">
        <v>2005</v>
      </c>
      <c r="C24" s="4">
        <v>60</v>
      </c>
      <c r="D24" s="4" t="s">
        <v>96</v>
      </c>
      <c r="E24" s="23">
        <f>36+C24</f>
        <v>96</v>
      </c>
      <c r="F24" s="5"/>
      <c r="G24" s="5"/>
      <c r="H24" s="5"/>
    </row>
    <row r="25" spans="1:15" x14ac:dyDescent="0.25">
      <c r="A25" s="2" t="s">
        <v>185</v>
      </c>
      <c r="B25" s="2">
        <v>2007</v>
      </c>
      <c r="C25" s="4">
        <v>60</v>
      </c>
      <c r="D25" s="4">
        <v>24</v>
      </c>
      <c r="E25" s="23">
        <f t="shared" ref="E25:E30" si="1">D25+C25</f>
        <v>84</v>
      </c>
      <c r="F25" s="5"/>
      <c r="G25" s="5"/>
      <c r="H25" s="5"/>
    </row>
    <row r="26" spans="1:15" x14ac:dyDescent="0.25">
      <c r="A26" s="2" t="s">
        <v>58</v>
      </c>
      <c r="B26" s="2">
        <v>2005</v>
      </c>
      <c r="C26" s="4">
        <v>51</v>
      </c>
      <c r="D26" s="4">
        <v>30</v>
      </c>
      <c r="E26" s="23">
        <f t="shared" si="1"/>
        <v>81</v>
      </c>
      <c r="F26" s="5"/>
      <c r="G26" s="5"/>
      <c r="H26" s="5"/>
    </row>
    <row r="27" spans="1:15" x14ac:dyDescent="0.25">
      <c r="A27" s="2" t="s">
        <v>82</v>
      </c>
      <c r="B27" s="2">
        <v>2005</v>
      </c>
      <c r="C27" s="4">
        <v>51</v>
      </c>
      <c r="D27" s="4">
        <v>27</v>
      </c>
      <c r="E27" s="23">
        <f t="shared" si="1"/>
        <v>78</v>
      </c>
      <c r="F27" s="5"/>
      <c r="G27" s="5"/>
      <c r="H27" s="5"/>
    </row>
    <row r="28" spans="1:15" x14ac:dyDescent="0.25">
      <c r="A28" s="2" t="s">
        <v>186</v>
      </c>
      <c r="B28" s="2">
        <v>2007</v>
      </c>
      <c r="C28" s="4">
        <v>42</v>
      </c>
      <c r="D28" s="4"/>
      <c r="E28" s="23">
        <f t="shared" si="1"/>
        <v>42</v>
      </c>
      <c r="F28" s="5"/>
      <c r="G28" s="5"/>
      <c r="H28" s="5"/>
    </row>
    <row r="29" spans="1:15" x14ac:dyDescent="0.25">
      <c r="A29" s="2" t="s">
        <v>65</v>
      </c>
      <c r="B29" s="2">
        <v>2005</v>
      </c>
      <c r="C29" s="4">
        <v>42</v>
      </c>
      <c r="D29" s="4"/>
      <c r="E29" s="23">
        <f t="shared" si="1"/>
        <v>42</v>
      </c>
      <c r="F29" s="5"/>
      <c r="G29" s="5"/>
      <c r="H29" s="5"/>
    </row>
    <row r="30" spans="1:15" x14ac:dyDescent="0.25">
      <c r="A30" s="2" t="s">
        <v>187</v>
      </c>
      <c r="B30" s="2">
        <v>2008</v>
      </c>
      <c r="C30" s="4">
        <v>42</v>
      </c>
      <c r="D30" s="4"/>
      <c r="E30" s="23">
        <f t="shared" si="1"/>
        <v>42</v>
      </c>
      <c r="F30" s="5"/>
      <c r="G30" s="5"/>
      <c r="H30" s="5"/>
    </row>
    <row r="31" spans="1:15" x14ac:dyDescent="0.25">
      <c r="A31" s="2" t="s">
        <v>5</v>
      </c>
      <c r="B31" s="2">
        <v>2003</v>
      </c>
      <c r="C31" s="4"/>
      <c r="D31" s="4" t="s">
        <v>219</v>
      </c>
      <c r="E31" s="23">
        <v>37</v>
      </c>
      <c r="F31" s="5"/>
      <c r="G31" s="5"/>
      <c r="H31" s="5"/>
    </row>
    <row r="32" spans="1:15" x14ac:dyDescent="0.25">
      <c r="A32" s="2" t="s">
        <v>172</v>
      </c>
      <c r="B32" s="2">
        <v>2003</v>
      </c>
      <c r="C32" s="4"/>
      <c r="D32" s="4">
        <v>21</v>
      </c>
      <c r="E32" s="23">
        <v>21</v>
      </c>
      <c r="F32" s="5"/>
      <c r="G32" s="5"/>
      <c r="H32" s="5"/>
    </row>
  </sheetData>
  <autoFilter ref="E20:E32">
    <sortState ref="A21:E32">
      <sortCondition descending="1" ref="E20:E32"/>
    </sortState>
  </autoFilter>
  <mergeCells count="2">
    <mergeCell ref="A19:O19"/>
    <mergeCell ref="A1:O1"/>
  </mergeCells>
  <pageMargins left="0.28000000000000003" right="0.35" top="1.35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Normal="100" zoomScaleSheetLayoutView="100" workbookViewId="0">
      <pane xSplit="1" topLeftCell="B1" activePane="topRight" state="frozen"/>
      <selection pane="topRight" activeCell="F29" sqref="F29"/>
    </sheetView>
  </sheetViews>
  <sheetFormatPr defaultRowHeight="15.75" x14ac:dyDescent="0.25"/>
  <cols>
    <col min="1" max="1" width="34.7109375" style="1" customWidth="1"/>
    <col min="2" max="2" width="11" style="1" customWidth="1"/>
    <col min="3" max="3" width="24.7109375" style="1" customWidth="1"/>
    <col min="4" max="4" width="26.28515625" style="1" customWidth="1"/>
    <col min="5" max="5" width="19.5703125" style="1" customWidth="1"/>
    <col min="6" max="6" width="18.42578125" style="1" customWidth="1"/>
    <col min="7" max="7" width="18.28515625" style="1" customWidth="1"/>
    <col min="8" max="8" width="14.5703125" style="1" customWidth="1"/>
    <col min="9" max="9" width="15.140625" style="5" customWidth="1"/>
    <col min="10" max="10" width="17.85546875" style="1" customWidth="1"/>
    <col min="11" max="16384" width="9.140625" style="1"/>
  </cols>
  <sheetData>
    <row r="1" spans="1:10" ht="40.5" customHeight="1" x14ac:dyDescent="0.25">
      <c r="A1" s="68" t="s">
        <v>316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61.5" customHeight="1" x14ac:dyDescent="0.25">
      <c r="A2" s="2" t="s">
        <v>0</v>
      </c>
      <c r="B2" s="3" t="s">
        <v>1</v>
      </c>
      <c r="C2" s="3" t="s">
        <v>116</v>
      </c>
      <c r="D2" s="3" t="s">
        <v>118</v>
      </c>
      <c r="E2" s="3" t="s">
        <v>148</v>
      </c>
      <c r="F2" s="3" t="s">
        <v>168</v>
      </c>
      <c r="G2" s="6" t="s">
        <v>230</v>
      </c>
      <c r="H2" s="6" t="s">
        <v>234</v>
      </c>
      <c r="I2" s="6" t="s">
        <v>235</v>
      </c>
      <c r="J2" s="30" t="s">
        <v>281</v>
      </c>
    </row>
    <row r="3" spans="1:10" x14ac:dyDescent="0.25">
      <c r="A3" s="2" t="s">
        <v>15</v>
      </c>
      <c r="B3" s="2">
        <v>2005</v>
      </c>
      <c r="C3" s="4">
        <v>34</v>
      </c>
      <c r="D3" s="4">
        <v>40</v>
      </c>
      <c r="E3" s="4">
        <v>40</v>
      </c>
      <c r="F3" s="4">
        <v>40</v>
      </c>
      <c r="G3" s="2"/>
      <c r="H3" s="2"/>
      <c r="I3" s="2"/>
      <c r="J3" s="41">
        <f t="shared" ref="J3:J21" si="0">I3+H3+G3+F3+E3+D3+C3</f>
        <v>154</v>
      </c>
    </row>
    <row r="4" spans="1:10" x14ac:dyDescent="0.25">
      <c r="A4" s="2" t="s">
        <v>58</v>
      </c>
      <c r="B4" s="2">
        <v>2005</v>
      </c>
      <c r="C4" s="4">
        <v>40</v>
      </c>
      <c r="D4" s="4">
        <v>34</v>
      </c>
      <c r="E4" s="4">
        <v>34</v>
      </c>
      <c r="F4" s="4">
        <v>34</v>
      </c>
      <c r="G4" s="2"/>
      <c r="H4" s="2"/>
      <c r="I4" s="2"/>
      <c r="J4" s="41">
        <f t="shared" si="0"/>
        <v>142</v>
      </c>
    </row>
    <row r="5" spans="1:10" x14ac:dyDescent="0.25">
      <c r="A5" s="2" t="s">
        <v>59</v>
      </c>
      <c r="B5" s="2">
        <v>2005</v>
      </c>
      <c r="C5" s="4">
        <v>20</v>
      </c>
      <c r="D5" s="4">
        <v>28</v>
      </c>
      <c r="E5" s="4">
        <v>28</v>
      </c>
      <c r="F5" s="4">
        <v>28</v>
      </c>
      <c r="G5" s="2"/>
      <c r="H5" s="2"/>
      <c r="I5" s="2"/>
      <c r="J5" s="41">
        <f t="shared" si="0"/>
        <v>104</v>
      </c>
    </row>
    <row r="6" spans="1:10" x14ac:dyDescent="0.25">
      <c r="A6" s="2" t="s">
        <v>66</v>
      </c>
      <c r="B6" s="2">
        <v>2005</v>
      </c>
      <c r="C6" s="4">
        <v>24</v>
      </c>
      <c r="D6" s="4">
        <v>24</v>
      </c>
      <c r="E6" s="4">
        <v>20</v>
      </c>
      <c r="F6" s="4">
        <v>24</v>
      </c>
      <c r="G6" s="4"/>
      <c r="H6" s="2"/>
      <c r="I6" s="2"/>
      <c r="J6" s="41">
        <f t="shared" si="0"/>
        <v>92</v>
      </c>
    </row>
    <row r="7" spans="1:10" x14ac:dyDescent="0.25">
      <c r="A7" s="2" t="s">
        <v>62</v>
      </c>
      <c r="B7" s="2">
        <v>2006</v>
      </c>
      <c r="C7" s="4">
        <v>12</v>
      </c>
      <c r="D7" s="4">
        <v>18</v>
      </c>
      <c r="E7" s="4">
        <v>24</v>
      </c>
      <c r="F7" s="4">
        <v>22</v>
      </c>
      <c r="G7" s="4"/>
      <c r="H7" s="2"/>
      <c r="I7" s="2"/>
      <c r="J7" s="41">
        <f t="shared" si="0"/>
        <v>76</v>
      </c>
    </row>
    <row r="8" spans="1:10" x14ac:dyDescent="0.25">
      <c r="A8" s="2" t="s">
        <v>74</v>
      </c>
      <c r="B8" s="2">
        <v>2005</v>
      </c>
      <c r="C8" s="4">
        <v>18</v>
      </c>
      <c r="D8" s="4">
        <v>22</v>
      </c>
      <c r="E8" s="4">
        <v>22</v>
      </c>
      <c r="F8" s="4"/>
      <c r="G8" s="4"/>
      <c r="H8" s="2"/>
      <c r="I8" s="2"/>
      <c r="J8" s="41">
        <f t="shared" si="0"/>
        <v>62</v>
      </c>
    </row>
    <row r="9" spans="1:10" x14ac:dyDescent="0.25">
      <c r="A9" s="2" t="s">
        <v>60</v>
      </c>
      <c r="B9" s="2">
        <v>2006</v>
      </c>
      <c r="C9" s="4">
        <v>4</v>
      </c>
      <c r="D9" s="4">
        <v>20</v>
      </c>
      <c r="E9" s="4">
        <v>14</v>
      </c>
      <c r="F9" s="4">
        <v>20</v>
      </c>
      <c r="G9" s="4"/>
      <c r="H9" s="2"/>
      <c r="I9" s="2"/>
      <c r="J9" s="41">
        <f t="shared" si="0"/>
        <v>58</v>
      </c>
    </row>
    <row r="10" spans="1:10" x14ac:dyDescent="0.25">
      <c r="A10" s="2" t="s">
        <v>75</v>
      </c>
      <c r="B10" s="2">
        <v>2006</v>
      </c>
      <c r="C10" s="4">
        <v>22</v>
      </c>
      <c r="D10" s="4">
        <v>14</v>
      </c>
      <c r="E10" s="4">
        <v>18</v>
      </c>
      <c r="F10" s="4"/>
      <c r="G10" s="4"/>
      <c r="H10" s="2"/>
      <c r="I10" s="2"/>
      <c r="J10" s="41">
        <f t="shared" si="0"/>
        <v>54</v>
      </c>
    </row>
    <row r="11" spans="1:10" x14ac:dyDescent="0.25">
      <c r="A11" s="2" t="s">
        <v>61</v>
      </c>
      <c r="B11" s="2">
        <v>2006</v>
      </c>
      <c r="C11" s="4">
        <v>16</v>
      </c>
      <c r="D11" s="4">
        <v>12</v>
      </c>
      <c r="E11" s="4">
        <v>16</v>
      </c>
      <c r="F11" s="4"/>
      <c r="G11" s="4"/>
      <c r="H11" s="2"/>
      <c r="I11" s="2"/>
      <c r="J11" s="41">
        <f t="shared" si="0"/>
        <v>44</v>
      </c>
    </row>
    <row r="12" spans="1:10" x14ac:dyDescent="0.25">
      <c r="A12" s="2" t="s">
        <v>65</v>
      </c>
      <c r="B12" s="2">
        <v>2005</v>
      </c>
      <c r="C12" s="4">
        <v>28</v>
      </c>
      <c r="D12" s="4"/>
      <c r="E12" s="4">
        <v>6</v>
      </c>
      <c r="F12" s="4"/>
      <c r="G12" s="2"/>
      <c r="H12" s="2"/>
      <c r="I12" s="2"/>
      <c r="J12" s="41">
        <f t="shared" si="0"/>
        <v>34</v>
      </c>
    </row>
    <row r="13" spans="1:10" x14ac:dyDescent="0.25">
      <c r="A13" s="2" t="s">
        <v>63</v>
      </c>
      <c r="B13" s="2">
        <v>2006</v>
      </c>
      <c r="C13" s="4">
        <v>8</v>
      </c>
      <c r="D13" s="4">
        <v>16</v>
      </c>
      <c r="E13" s="4">
        <v>10</v>
      </c>
      <c r="F13" s="4"/>
      <c r="G13" s="4"/>
      <c r="H13" s="2"/>
      <c r="I13" s="2"/>
      <c r="J13" s="41">
        <f t="shared" si="0"/>
        <v>34</v>
      </c>
    </row>
    <row r="14" spans="1:10" x14ac:dyDescent="0.25">
      <c r="A14" s="2" t="s">
        <v>187</v>
      </c>
      <c r="B14" s="2">
        <v>2009</v>
      </c>
      <c r="C14" s="4"/>
      <c r="D14" s="4"/>
      <c r="E14" s="4"/>
      <c r="F14" s="4"/>
      <c r="G14" s="4">
        <v>10</v>
      </c>
      <c r="H14" s="4">
        <v>10</v>
      </c>
      <c r="I14" s="4">
        <v>8.5</v>
      </c>
      <c r="J14" s="41">
        <f t="shared" si="0"/>
        <v>28.5</v>
      </c>
    </row>
    <row r="15" spans="1:10" x14ac:dyDescent="0.25">
      <c r="A15" s="2" t="s">
        <v>117</v>
      </c>
      <c r="B15" s="2">
        <v>2005</v>
      </c>
      <c r="C15" s="4">
        <v>10</v>
      </c>
      <c r="D15" s="4">
        <v>10</v>
      </c>
      <c r="E15" s="4">
        <v>8</v>
      </c>
      <c r="F15" s="4"/>
      <c r="G15" s="4"/>
      <c r="H15" s="2"/>
      <c r="I15" s="2"/>
      <c r="J15" s="41">
        <f t="shared" si="0"/>
        <v>28</v>
      </c>
    </row>
    <row r="16" spans="1:10" x14ac:dyDescent="0.25">
      <c r="A16" s="2" t="s">
        <v>186</v>
      </c>
      <c r="B16" s="2">
        <v>2007</v>
      </c>
      <c r="C16" s="2"/>
      <c r="D16" s="4"/>
      <c r="E16" s="4"/>
      <c r="F16" s="4"/>
      <c r="G16" s="4">
        <v>7</v>
      </c>
      <c r="H16" s="4">
        <v>8.5</v>
      </c>
      <c r="I16" s="4">
        <v>10</v>
      </c>
      <c r="J16" s="41">
        <f t="shared" si="0"/>
        <v>25.5</v>
      </c>
    </row>
    <row r="17" spans="1:10" x14ac:dyDescent="0.25">
      <c r="A17" s="2" t="s">
        <v>233</v>
      </c>
      <c r="B17" s="2">
        <v>2007</v>
      </c>
      <c r="C17" s="4"/>
      <c r="D17" s="4"/>
      <c r="E17" s="2"/>
      <c r="F17" s="4"/>
      <c r="G17" s="4">
        <v>8.5</v>
      </c>
      <c r="H17" s="4">
        <v>7</v>
      </c>
      <c r="I17" s="4">
        <v>7</v>
      </c>
      <c r="J17" s="41">
        <f t="shared" si="0"/>
        <v>22.5</v>
      </c>
    </row>
    <row r="18" spans="1:10" x14ac:dyDescent="0.25">
      <c r="A18" s="2" t="s">
        <v>82</v>
      </c>
      <c r="B18" s="2">
        <v>2005</v>
      </c>
      <c r="C18" s="4">
        <v>14</v>
      </c>
      <c r="D18" s="4">
        <v>6</v>
      </c>
      <c r="E18" s="4">
        <v>2</v>
      </c>
      <c r="F18" s="4"/>
      <c r="G18" s="4"/>
      <c r="H18" s="2"/>
      <c r="I18" s="2"/>
      <c r="J18" s="41">
        <f t="shared" si="0"/>
        <v>22</v>
      </c>
    </row>
    <row r="19" spans="1:10" x14ac:dyDescent="0.25">
      <c r="A19" s="2" t="s">
        <v>64</v>
      </c>
      <c r="B19" s="2">
        <v>2005</v>
      </c>
      <c r="C19" s="4">
        <v>6</v>
      </c>
      <c r="D19" s="4">
        <v>4</v>
      </c>
      <c r="E19" s="2">
        <v>12</v>
      </c>
      <c r="F19" s="4"/>
      <c r="G19" s="4"/>
      <c r="H19" s="2"/>
      <c r="I19" s="2"/>
      <c r="J19" s="41">
        <f t="shared" si="0"/>
        <v>22</v>
      </c>
    </row>
    <row r="20" spans="1:10" x14ac:dyDescent="0.25">
      <c r="A20" s="2" t="s">
        <v>76</v>
      </c>
      <c r="B20" s="2">
        <v>2006</v>
      </c>
      <c r="C20" s="4">
        <v>2</v>
      </c>
      <c r="D20" s="4">
        <v>8</v>
      </c>
      <c r="E20" s="4"/>
      <c r="F20" s="4"/>
      <c r="G20" s="4"/>
      <c r="H20" s="2"/>
      <c r="I20" s="2"/>
      <c r="J20" s="41">
        <f t="shared" si="0"/>
        <v>10</v>
      </c>
    </row>
    <row r="21" spans="1:10" x14ac:dyDescent="0.25">
      <c r="A21" s="2" t="s">
        <v>77</v>
      </c>
      <c r="B21" s="2">
        <v>2006</v>
      </c>
      <c r="C21" s="4"/>
      <c r="D21" s="4">
        <v>2</v>
      </c>
      <c r="E21" s="2">
        <v>4</v>
      </c>
      <c r="F21" s="4"/>
      <c r="G21" s="4"/>
      <c r="H21" s="2"/>
      <c r="I21" s="2"/>
      <c r="J21" s="41">
        <f t="shared" si="0"/>
        <v>6</v>
      </c>
    </row>
    <row r="22" spans="1:10" ht="38.25" customHeight="1" x14ac:dyDescent="0.25">
      <c r="A22" s="61" t="s">
        <v>317</v>
      </c>
      <c r="B22" s="62"/>
      <c r="C22" s="62"/>
      <c r="D22" s="62"/>
      <c r="E22" s="62"/>
      <c r="F22" s="62"/>
      <c r="G22" s="62"/>
      <c r="H22" s="62"/>
      <c r="I22" s="62"/>
      <c r="J22" s="63"/>
    </row>
    <row r="23" spans="1:10" ht="47.25" customHeight="1" x14ac:dyDescent="0.25">
      <c r="A23" s="2" t="s">
        <v>0</v>
      </c>
      <c r="B23" s="3" t="s">
        <v>1</v>
      </c>
      <c r="C23" s="3" t="s">
        <v>122</v>
      </c>
      <c r="D23" s="3" t="s">
        <v>164</v>
      </c>
      <c r="E23" s="30" t="s">
        <v>281</v>
      </c>
      <c r="F23" s="3"/>
      <c r="G23" s="3"/>
      <c r="H23" s="3"/>
      <c r="I23" s="2"/>
      <c r="J23" s="2"/>
    </row>
    <row r="24" spans="1:10" x14ac:dyDescent="0.25">
      <c r="A24" s="2" t="s">
        <v>15</v>
      </c>
      <c r="B24" s="2">
        <v>2005</v>
      </c>
      <c r="C24" s="4">
        <v>60</v>
      </c>
      <c r="D24" s="4">
        <v>60</v>
      </c>
      <c r="E24" s="23">
        <f t="shared" ref="E24:E38" si="1">D24+C24</f>
        <v>120</v>
      </c>
      <c r="F24" s="2"/>
      <c r="G24" s="2"/>
      <c r="H24" s="2"/>
      <c r="I24" s="2"/>
      <c r="J24" s="2"/>
    </row>
    <row r="25" spans="1:10" x14ac:dyDescent="0.25">
      <c r="A25" s="2" t="s">
        <v>58</v>
      </c>
      <c r="B25" s="2">
        <v>2005</v>
      </c>
      <c r="C25" s="4">
        <v>51</v>
      </c>
      <c r="D25" s="4">
        <v>60</v>
      </c>
      <c r="E25" s="23">
        <f t="shared" si="1"/>
        <v>111</v>
      </c>
      <c r="F25" s="2"/>
      <c r="G25" s="2"/>
      <c r="H25" s="2"/>
      <c r="I25" s="2"/>
      <c r="J25" s="2"/>
    </row>
    <row r="26" spans="1:10" x14ac:dyDescent="0.25">
      <c r="A26" s="2" t="s">
        <v>62</v>
      </c>
      <c r="B26" s="2">
        <v>2006</v>
      </c>
      <c r="C26" s="4">
        <v>36</v>
      </c>
      <c r="D26" s="4">
        <v>51</v>
      </c>
      <c r="E26" s="23">
        <f t="shared" si="1"/>
        <v>87</v>
      </c>
      <c r="F26" s="2"/>
      <c r="G26" s="2"/>
      <c r="H26" s="2"/>
      <c r="I26" s="2"/>
      <c r="J26" s="2"/>
    </row>
    <row r="27" spans="1:10" x14ac:dyDescent="0.25">
      <c r="A27" s="2" t="s">
        <v>75</v>
      </c>
      <c r="B27" s="2">
        <v>2006</v>
      </c>
      <c r="C27" s="4">
        <v>30</v>
      </c>
      <c r="D27" s="4">
        <v>51</v>
      </c>
      <c r="E27" s="23">
        <f t="shared" si="1"/>
        <v>81</v>
      </c>
      <c r="F27" s="2"/>
      <c r="G27" s="2"/>
      <c r="H27" s="2"/>
      <c r="I27" s="2"/>
      <c r="J27" s="2"/>
    </row>
    <row r="28" spans="1:10" x14ac:dyDescent="0.25">
      <c r="A28" s="2" t="s">
        <v>64</v>
      </c>
      <c r="B28" s="2">
        <v>2005</v>
      </c>
      <c r="C28" s="4">
        <v>30</v>
      </c>
      <c r="D28" s="4">
        <v>51</v>
      </c>
      <c r="E28" s="23">
        <f t="shared" si="1"/>
        <v>81</v>
      </c>
      <c r="F28" s="2"/>
      <c r="G28" s="2"/>
      <c r="H28" s="2"/>
      <c r="I28" s="2"/>
      <c r="J28" s="2"/>
    </row>
    <row r="29" spans="1:10" x14ac:dyDescent="0.25">
      <c r="A29" s="2" t="s">
        <v>60</v>
      </c>
      <c r="B29" s="2">
        <v>2006</v>
      </c>
      <c r="C29" s="4">
        <v>30</v>
      </c>
      <c r="D29" s="4">
        <v>36</v>
      </c>
      <c r="E29" s="23">
        <f t="shared" si="1"/>
        <v>66</v>
      </c>
      <c r="F29" s="2"/>
      <c r="G29" s="2"/>
      <c r="H29" s="2"/>
      <c r="I29" s="2"/>
      <c r="J29" s="2"/>
    </row>
    <row r="30" spans="1:10" x14ac:dyDescent="0.25">
      <c r="A30" s="2" t="s">
        <v>165</v>
      </c>
      <c r="B30" s="2">
        <v>2006</v>
      </c>
      <c r="C30" s="4"/>
      <c r="D30" s="4">
        <v>60</v>
      </c>
      <c r="E30" s="23">
        <f t="shared" si="1"/>
        <v>60</v>
      </c>
      <c r="F30" s="2"/>
      <c r="G30" s="2"/>
      <c r="H30" s="2"/>
      <c r="I30" s="2"/>
      <c r="J30" s="2"/>
    </row>
    <row r="31" spans="1:10" x14ac:dyDescent="0.25">
      <c r="A31" s="2" t="s">
        <v>65</v>
      </c>
      <c r="B31" s="2">
        <v>2005</v>
      </c>
      <c r="C31" s="4">
        <v>42</v>
      </c>
      <c r="D31" s="4"/>
      <c r="E31" s="23">
        <f t="shared" si="1"/>
        <v>42</v>
      </c>
      <c r="F31" s="2"/>
      <c r="G31" s="2"/>
      <c r="H31" s="2"/>
      <c r="I31" s="2"/>
      <c r="J31" s="2"/>
    </row>
    <row r="32" spans="1:10" x14ac:dyDescent="0.25">
      <c r="A32" s="2" t="s">
        <v>59</v>
      </c>
      <c r="B32" s="2">
        <v>2005</v>
      </c>
      <c r="C32" s="4"/>
      <c r="D32" s="4">
        <v>42</v>
      </c>
      <c r="E32" s="23">
        <f t="shared" si="1"/>
        <v>42</v>
      </c>
      <c r="F32" s="2"/>
      <c r="G32" s="2"/>
      <c r="H32" s="2"/>
      <c r="I32" s="2"/>
      <c r="J32" s="2"/>
    </row>
    <row r="33" spans="1:10" x14ac:dyDescent="0.25">
      <c r="A33" s="2" t="s">
        <v>74</v>
      </c>
      <c r="B33" s="2">
        <v>2005</v>
      </c>
      <c r="C33" s="4"/>
      <c r="D33" s="4">
        <v>42</v>
      </c>
      <c r="E33" s="23">
        <f t="shared" si="1"/>
        <v>42</v>
      </c>
      <c r="F33" s="2"/>
      <c r="G33" s="2"/>
      <c r="H33" s="2"/>
      <c r="I33" s="2"/>
      <c r="J33" s="2"/>
    </row>
    <row r="34" spans="1:10" x14ac:dyDescent="0.25">
      <c r="A34" s="2" t="s">
        <v>77</v>
      </c>
      <c r="B34" s="2">
        <v>2006</v>
      </c>
      <c r="C34" s="4"/>
      <c r="D34" s="4">
        <v>42</v>
      </c>
      <c r="E34" s="23">
        <f t="shared" si="1"/>
        <v>42</v>
      </c>
      <c r="F34" s="2"/>
      <c r="G34" s="2"/>
      <c r="H34" s="2"/>
      <c r="I34" s="2"/>
      <c r="J34" s="2"/>
    </row>
    <row r="35" spans="1:10" x14ac:dyDescent="0.25">
      <c r="A35" s="2" t="s">
        <v>63</v>
      </c>
      <c r="B35" s="2">
        <v>2006</v>
      </c>
      <c r="C35" s="4"/>
      <c r="D35" s="4">
        <v>36</v>
      </c>
      <c r="E35" s="23">
        <f t="shared" si="1"/>
        <v>36</v>
      </c>
      <c r="F35" s="2"/>
      <c r="G35" s="2"/>
      <c r="H35" s="2"/>
      <c r="I35" s="2"/>
      <c r="J35" s="2"/>
    </row>
    <row r="36" spans="1:10" x14ac:dyDescent="0.25">
      <c r="A36" s="2" t="s">
        <v>82</v>
      </c>
      <c r="B36" s="2">
        <v>2005</v>
      </c>
      <c r="C36" s="4"/>
      <c r="D36" s="4">
        <v>36</v>
      </c>
      <c r="E36" s="23">
        <f t="shared" si="1"/>
        <v>36</v>
      </c>
      <c r="F36" s="2"/>
      <c r="G36" s="2"/>
      <c r="H36" s="2"/>
      <c r="I36" s="2"/>
      <c r="J36" s="2"/>
    </row>
    <row r="37" spans="1:10" x14ac:dyDescent="0.25">
      <c r="A37" s="2" t="s">
        <v>66</v>
      </c>
      <c r="B37" s="2">
        <v>2005</v>
      </c>
      <c r="C37" s="4">
        <v>33</v>
      </c>
      <c r="D37" s="4"/>
      <c r="E37" s="23">
        <f t="shared" si="1"/>
        <v>33</v>
      </c>
      <c r="F37" s="2"/>
      <c r="G37" s="2"/>
      <c r="H37" s="2"/>
      <c r="I37" s="2"/>
      <c r="J37" s="2"/>
    </row>
    <row r="38" spans="1:10" x14ac:dyDescent="0.25">
      <c r="A38" s="2" t="s">
        <v>117</v>
      </c>
      <c r="B38" s="2">
        <v>2005</v>
      </c>
      <c r="C38" s="4">
        <v>30</v>
      </c>
      <c r="D38" s="4"/>
      <c r="E38" s="23">
        <f t="shared" si="1"/>
        <v>30</v>
      </c>
      <c r="F38" s="2"/>
      <c r="G38" s="2"/>
      <c r="H38" s="2"/>
      <c r="I38" s="2"/>
      <c r="J38" s="2"/>
    </row>
  </sheetData>
  <autoFilter ref="E23:E38">
    <sortState ref="A24:J38">
      <sortCondition descending="1" ref="E23:E38"/>
    </sortState>
  </autoFilter>
  <mergeCells count="2">
    <mergeCell ref="A1:J1"/>
    <mergeCell ref="A22:J2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МУЖ трек</vt:lpstr>
      <vt:lpstr>ЮНИОРЫ трек</vt:lpstr>
      <vt:lpstr>ЮНОШИ трек</vt:lpstr>
      <vt:lpstr>ЖЕН трек</vt:lpstr>
      <vt:lpstr>ЮНИОРКИ трек</vt:lpstr>
      <vt:lpstr>ДЕВУШКИ трек</vt:lpstr>
      <vt:lpstr>'МУЖ трек'!Область_печати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2021-12-17T05:58:35Z</dcterms:modified>
</cp:coreProperties>
</file>